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5480" windowHeight="11640" firstSheet="8" activeTab="8"/>
  </bookViews>
  <sheets>
    <sheet name="EGYÉNI HOLTVERSENYEK ELDÖNTÉSE" sheetId="1" state="hidden" r:id="rId1"/>
    <sheet name="segéd" sheetId="2" state="hidden" r:id="rId2"/>
    <sheet name="Munka1" sheetId="3" state="hidden" r:id="rId3"/>
    <sheet name="17." sheetId="4" state="hidden" r:id="rId4"/>
    <sheet name="18." sheetId="5" state="hidden" r:id="rId5"/>
    <sheet name="19." sheetId="6" state="hidden" r:id="rId6"/>
    <sheet name="20." sheetId="7" state="hidden" r:id="rId7"/>
    <sheet name="21." sheetId="8" state="hidden" r:id="rId8"/>
    <sheet name="VÉGEREDMÉNY" sheetId="9" r:id="rId9"/>
    <sheet name="EGYÉNI VERSENYZŐK" sheetId="10" r:id="rId10"/>
    <sheet name="SZÉCHENYI" sheetId="11" r:id="rId11"/>
    <sheet name="MECSEKALJA" sheetId="12" r:id="rId12"/>
    <sheet name="PTE DEÁK" sheetId="13" r:id="rId13"/>
  </sheets>
  <definedNames/>
  <calcPr fullCalcOnLoad="1"/>
</workbook>
</file>

<file path=xl/sharedStrings.xml><?xml version="1.0" encoding="utf-8"?>
<sst xmlns="http://schemas.openxmlformats.org/spreadsheetml/2006/main" count="1190" uniqueCount="88">
  <si>
    <t>TÖBBPRÓBA VERSENYLAP</t>
  </si>
  <si>
    <t>Név</t>
  </si>
  <si>
    <t>Szül. év</t>
  </si>
  <si>
    <t>60 m</t>
  </si>
  <si>
    <t>pont</t>
  </si>
  <si>
    <t>Távolugrás</t>
  </si>
  <si>
    <t>Kislabdahajítás</t>
  </si>
  <si>
    <t>Összes pont</t>
  </si>
  <si>
    <t>100 m</t>
  </si>
  <si>
    <t>40 m</t>
  </si>
  <si>
    <t>4x100 m</t>
  </si>
  <si>
    <t>4x50 m</t>
  </si>
  <si>
    <t>800 m</t>
  </si>
  <si>
    <t>600 m</t>
  </si>
  <si>
    <t>Pont</t>
  </si>
  <si>
    <t>Kisl.</t>
  </si>
  <si>
    <t>Súlyl.</t>
  </si>
  <si>
    <t>Távol</t>
  </si>
  <si>
    <t>100m</t>
  </si>
  <si>
    <t>Neme:</t>
  </si>
  <si>
    <t>1.</t>
  </si>
  <si>
    <t>2.</t>
  </si>
  <si>
    <t>3.</t>
  </si>
  <si>
    <t>fiú</t>
  </si>
  <si>
    <t>Egyéni helyezés a teljes mezőny-ben</t>
  </si>
  <si>
    <t>Csapaton belüli helyezés</t>
  </si>
  <si>
    <t>leány</t>
  </si>
  <si>
    <t>Iskola</t>
  </si>
  <si>
    <t>4.</t>
  </si>
  <si>
    <t>iskola</t>
  </si>
  <si>
    <t>5.</t>
  </si>
  <si>
    <t>CSAPATOK</t>
  </si>
  <si>
    <t/>
  </si>
  <si>
    <t>név</t>
  </si>
  <si>
    <t>A(z)</t>
  </si>
  <si>
    <t xml:space="preserve"> iskola helyezése 6. helyezett versenyző nélkül:</t>
  </si>
  <si>
    <t>6.</t>
  </si>
  <si>
    <t>I   S   K   O   L   A    N  E  V  E</t>
  </si>
  <si>
    <t>-i</t>
  </si>
  <si>
    <t>EGYÉNI VERSENY</t>
  </si>
  <si>
    <t>Versenyzők neve</t>
  </si>
  <si>
    <t>EGYÉNI</t>
  </si>
  <si>
    <t>T</t>
  </si>
  <si>
    <t>K</t>
  </si>
  <si>
    <t>IV. korcsoport</t>
  </si>
  <si>
    <t>Súlylökés</t>
  </si>
  <si>
    <t>cm</t>
  </si>
  <si>
    <t>800 méter</t>
  </si>
  <si>
    <t>s</t>
  </si>
  <si>
    <t>IV. KORCSOPORT</t>
  </si>
  <si>
    <t>p:sec;..</t>
  </si>
  <si>
    <t>sec,..</t>
  </si>
  <si>
    <t>m,cm</t>
  </si>
  <si>
    <t>EGYÉNI HOLTVERSENYEK ELDÖNTÉSE</t>
  </si>
  <si>
    <t>800 M</t>
  </si>
  <si>
    <t>helye-zés</t>
  </si>
  <si>
    <t>Iskola neve↓</t>
  </si>
  <si>
    <t>távol-ugrás</t>
  </si>
  <si>
    <t>kislabda- hajítás</t>
  </si>
  <si>
    <t>méter</t>
  </si>
  <si>
    <t>mp</t>
  </si>
  <si>
    <t>m</t>
  </si>
  <si>
    <t>p:mp</t>
  </si>
  <si>
    <t>súly-lökés</t>
  </si>
  <si>
    <t>DIÁKOLIMPIA MEGYEI DÖNTŐ, PÉCS, VÁRKŐI STADION, 2013. MÁJUS 9.</t>
  </si>
  <si>
    <t>SZÉCHENYI</t>
  </si>
  <si>
    <t>MECSEKALJA</t>
  </si>
  <si>
    <t>PTE DEÁK</t>
  </si>
  <si>
    <t>Blázek Natasa</t>
  </si>
  <si>
    <t>Keresztes Réka</t>
  </si>
  <si>
    <t>Szanyi Dorottya</t>
  </si>
  <si>
    <t>Várbíró Vilma</t>
  </si>
  <si>
    <t>Betlehem Mónika Leona</t>
  </si>
  <si>
    <t>Függ Vivien</t>
  </si>
  <si>
    <t>Király Regina</t>
  </si>
  <si>
    <t>Szép Viola Gréta</t>
  </si>
  <si>
    <t>Vörös Vanessa</t>
  </si>
  <si>
    <t>Bátonyi Lili</t>
  </si>
  <si>
    <t>Gergely Eszter</t>
  </si>
  <si>
    <t>Meiszterics Luca</t>
  </si>
  <si>
    <t>Nemes Georgina</t>
  </si>
  <si>
    <t>Rudán Renáta</t>
  </si>
  <si>
    <t>FEHÉR TÍMEA</t>
  </si>
  <si>
    <t>MOHÁCS, PARK</t>
  </si>
  <si>
    <t>Mándi Luca</t>
  </si>
  <si>
    <t>SCHVARA ANNA</t>
  </si>
  <si>
    <t>FÁBIÁN LUCA</t>
  </si>
  <si>
    <t>Leány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</si>
</sst>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0.000000000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000"/>
    <numFmt numFmtId="174" formatCode="0.000000000000"/>
    <numFmt numFmtId="175" formatCode="0.00000000000"/>
    <numFmt numFmtId="176" formatCode="0.00000000000000"/>
    <numFmt numFmtId="177" formatCode="0.000000000000000"/>
    <numFmt numFmtId="178" formatCode="0.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€-2]\ #\ ##,000_);[Red]\([$€-2]\ #\ ##,000\)"/>
  </numFmts>
  <fonts count="67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 CE"/>
      <family val="1"/>
    </font>
    <font>
      <b/>
      <sz val="2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2"/>
      <name val="Arial"/>
      <family val="2"/>
    </font>
    <font>
      <b/>
      <sz val="48"/>
      <name val="Arial"/>
      <family val="2"/>
    </font>
    <font>
      <b/>
      <sz val="2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bscript"/>
      <sz val="8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b/>
      <sz val="48"/>
      <color indexed="10"/>
      <name val="Arial"/>
      <family val="2"/>
    </font>
    <font>
      <b/>
      <sz val="24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1" fontId="4" fillId="34" borderId="12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1" fontId="4" fillId="34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vertical="top" shrinkToFi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9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0" fillId="0" borderId="27" xfId="0" applyFont="1" applyFill="1" applyBorder="1" applyAlignment="1" applyProtection="1">
      <alignment/>
      <protection hidden="1"/>
    </xf>
    <xf numFmtId="1" fontId="5" fillId="0" borderId="28" xfId="0" applyNumberFormat="1" applyFont="1" applyFill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ill="1" applyAlignment="1" applyProtection="1">
      <alignment/>
      <protection hidden="1"/>
    </xf>
    <xf numFmtId="0" fontId="10" fillId="33" borderId="29" xfId="0" applyFont="1" applyFill="1" applyBorder="1" applyAlignment="1" applyProtection="1">
      <alignment horizontal="center" vertical="center"/>
      <protection hidden="1"/>
    </xf>
    <xf numFmtId="0" fontId="10" fillId="33" borderId="30" xfId="0" applyFont="1" applyFill="1" applyBorder="1" applyAlignment="1" applyProtection="1">
      <alignment horizontal="center" vertical="center"/>
      <protection hidden="1"/>
    </xf>
    <xf numFmtId="0" fontId="10" fillId="33" borderId="31" xfId="0" applyFont="1" applyFill="1" applyBorder="1" applyAlignment="1" applyProtection="1">
      <alignment horizontal="center" vertical="center"/>
      <protection hidden="1"/>
    </xf>
    <xf numFmtId="2" fontId="10" fillId="33" borderId="29" xfId="0" applyNumberFormat="1" applyFont="1" applyFill="1" applyBorder="1" applyAlignment="1" applyProtection="1">
      <alignment horizontal="center" vertical="center"/>
      <protection hidden="1"/>
    </xf>
    <xf numFmtId="2" fontId="10" fillId="33" borderId="30" xfId="0" applyNumberFormat="1" applyFont="1" applyFill="1" applyBorder="1" applyAlignment="1" applyProtection="1">
      <alignment horizontal="center" vertical="center"/>
      <protection hidden="1"/>
    </xf>
    <xf numFmtId="2" fontId="10" fillId="33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11" fillId="0" borderId="19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/>
      <protection hidden="1"/>
    </xf>
    <xf numFmtId="164" fontId="6" fillId="0" borderId="10" xfId="0" applyNumberFormat="1" applyFont="1" applyFill="1" applyBorder="1" applyAlignment="1" applyProtection="1">
      <alignment horizontal="center"/>
      <protection hidden="1"/>
    </xf>
    <xf numFmtId="164" fontId="6" fillId="33" borderId="21" xfId="0" applyNumberFormat="1" applyFont="1" applyFill="1" applyBorder="1" applyAlignment="1" applyProtection="1">
      <alignment horizontal="center"/>
      <protection hidden="1"/>
    </xf>
    <xf numFmtId="2" fontId="6" fillId="33" borderId="22" xfId="0" applyNumberFormat="1" applyFont="1" applyFill="1" applyBorder="1" applyAlignment="1" applyProtection="1">
      <alignment/>
      <protection hidden="1"/>
    </xf>
    <xf numFmtId="2" fontId="6" fillId="33" borderId="23" xfId="0" applyNumberFormat="1" applyFont="1" applyFill="1" applyBorder="1" applyAlignment="1" applyProtection="1">
      <alignment/>
      <protection hidden="1"/>
    </xf>
    <xf numFmtId="2" fontId="5" fillId="35" borderId="10" xfId="0" applyNumberFormat="1" applyFont="1" applyFill="1" applyBorder="1" applyAlignment="1" applyProtection="1">
      <alignment/>
      <protection hidden="1"/>
    </xf>
    <xf numFmtId="2" fontId="5" fillId="36" borderId="21" xfId="0" applyNumberFormat="1" applyFont="1" applyFill="1" applyBorder="1" applyAlignment="1" applyProtection="1">
      <alignment/>
      <protection hidden="1"/>
    </xf>
    <xf numFmtId="2" fontId="8" fillId="36" borderId="22" xfId="0" applyNumberFormat="1" applyFont="1" applyFill="1" applyBorder="1" applyAlignment="1" applyProtection="1">
      <alignment/>
      <protection hidden="1"/>
    </xf>
    <xf numFmtId="2" fontId="5" fillId="0" borderId="0" xfId="0" applyNumberFormat="1" applyFont="1" applyAlignment="1" applyProtection="1">
      <alignment/>
      <protection hidden="1"/>
    </xf>
    <xf numFmtId="49" fontId="6" fillId="0" borderId="33" xfId="0" applyNumberFormat="1" applyFont="1" applyFill="1" applyBorder="1" applyAlignment="1" applyProtection="1">
      <alignment horizontal="center"/>
      <protection hidden="1"/>
    </xf>
    <xf numFmtId="49" fontId="6" fillId="0" borderId="33" xfId="0" applyNumberFormat="1" applyFont="1" applyFill="1" applyBorder="1" applyAlignment="1" applyProtection="1">
      <alignment horizontal="right"/>
      <protection hidden="1"/>
    </xf>
    <xf numFmtId="2" fontId="6" fillId="0" borderId="33" xfId="0" applyNumberFormat="1" applyFont="1" applyFill="1" applyBorder="1" applyAlignment="1" applyProtection="1">
      <alignment horizontal="right"/>
      <protection hidden="1"/>
    </xf>
    <xf numFmtId="164" fontId="6" fillId="0" borderId="33" xfId="0" applyNumberFormat="1" applyFont="1" applyFill="1" applyBorder="1" applyAlignment="1" applyProtection="1">
      <alignment horizontal="right"/>
      <protection hidden="1"/>
    </xf>
    <xf numFmtId="164" fontId="6" fillId="0" borderId="34" xfId="0" applyNumberFormat="1" applyFont="1" applyFill="1" applyBorder="1" applyAlignment="1" applyProtection="1">
      <alignment horizontal="right"/>
      <protection hidden="1"/>
    </xf>
    <xf numFmtId="1" fontId="6" fillId="33" borderId="35" xfId="0" applyNumberFormat="1" applyFont="1" applyFill="1" applyBorder="1" applyAlignment="1" applyProtection="1">
      <alignment horizontal="right"/>
      <protection hidden="1"/>
    </xf>
    <xf numFmtId="1" fontId="6" fillId="33" borderId="36" xfId="0" applyNumberFormat="1" applyFont="1" applyFill="1" applyBorder="1" applyAlignment="1" applyProtection="1">
      <alignment horizontal="right"/>
      <protection hidden="1"/>
    </xf>
    <xf numFmtId="49" fontId="6" fillId="33" borderId="36" xfId="0" applyNumberFormat="1" applyFont="1" applyFill="1" applyBorder="1" applyAlignment="1" applyProtection="1">
      <alignment horizontal="right"/>
      <protection hidden="1"/>
    </xf>
    <xf numFmtId="49" fontId="6" fillId="33" borderId="37" xfId="0" applyNumberFormat="1" applyFont="1" applyFill="1" applyBorder="1" applyAlignment="1" applyProtection="1">
      <alignment horizontal="right"/>
      <protection hidden="1"/>
    </xf>
    <xf numFmtId="2" fontId="5" fillId="35" borderId="38" xfId="0" applyNumberFormat="1" applyFont="1" applyFill="1" applyBorder="1" applyAlignment="1" applyProtection="1">
      <alignment/>
      <protection hidden="1"/>
    </xf>
    <xf numFmtId="1" fontId="6" fillId="36" borderId="35" xfId="0" applyNumberFormat="1" applyFont="1" applyFill="1" applyBorder="1" applyAlignment="1" applyProtection="1">
      <alignment horizontal="right"/>
      <protection hidden="1"/>
    </xf>
    <xf numFmtId="2" fontId="6" fillId="36" borderId="36" xfId="0" applyNumberFormat="1" applyFont="1" applyFill="1" applyBorder="1" applyAlignment="1" applyProtection="1">
      <alignment horizontal="right"/>
      <protection hidden="1"/>
    </xf>
    <xf numFmtId="49" fontId="6" fillId="36" borderId="37" xfId="0" applyNumberFormat="1" applyFont="1" applyFill="1" applyBorder="1" applyAlignment="1" applyProtection="1">
      <alignment horizontal="right"/>
      <protection hidden="1"/>
    </xf>
    <xf numFmtId="2" fontId="6" fillId="0" borderId="31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49" fontId="6" fillId="0" borderId="22" xfId="0" applyNumberFormat="1" applyFont="1" applyFill="1" applyBorder="1" applyAlignment="1" applyProtection="1">
      <alignment horizontal="center"/>
      <protection hidden="1"/>
    </xf>
    <xf numFmtId="2" fontId="6" fillId="0" borderId="22" xfId="0" applyNumberFormat="1" applyFont="1" applyFill="1" applyBorder="1" applyAlignment="1" applyProtection="1">
      <alignment horizontal="center"/>
      <protection hidden="1"/>
    </xf>
    <xf numFmtId="2" fontId="6" fillId="0" borderId="22" xfId="0" applyNumberFormat="1" applyFont="1" applyFill="1" applyBorder="1" applyAlignment="1" applyProtection="1">
      <alignment horizontal="right"/>
      <protection hidden="1"/>
    </xf>
    <xf numFmtId="164" fontId="6" fillId="0" borderId="22" xfId="0" applyNumberFormat="1" applyFont="1" applyFill="1" applyBorder="1" applyAlignment="1" applyProtection="1">
      <alignment horizontal="right"/>
      <protection hidden="1"/>
    </xf>
    <xf numFmtId="164" fontId="6" fillId="0" borderId="39" xfId="0" applyNumberFormat="1" applyFont="1" applyFill="1" applyBorder="1" applyAlignment="1" applyProtection="1">
      <alignment horizontal="right"/>
      <protection hidden="1"/>
    </xf>
    <xf numFmtId="1" fontId="6" fillId="33" borderId="11" xfId="0" applyNumberFormat="1" applyFont="1" applyFill="1" applyBorder="1" applyAlignment="1" applyProtection="1">
      <alignment horizontal="right"/>
      <protection hidden="1"/>
    </xf>
    <xf numFmtId="1" fontId="5" fillId="33" borderId="13" xfId="0" applyNumberFormat="1" applyFont="1" applyFill="1" applyBorder="1" applyAlignment="1" applyProtection="1">
      <alignment horizontal="right"/>
      <protection hidden="1"/>
    </xf>
    <xf numFmtId="1" fontId="6" fillId="33" borderId="13" xfId="0" applyNumberFormat="1" applyFont="1" applyFill="1" applyBorder="1" applyAlignment="1" applyProtection="1">
      <alignment horizontal="right"/>
      <protection hidden="1"/>
    </xf>
    <xf numFmtId="1" fontId="6" fillId="33" borderId="40" xfId="0" applyNumberFormat="1" applyFont="1" applyFill="1" applyBorder="1" applyAlignment="1" applyProtection="1">
      <alignment horizontal="right"/>
      <protection hidden="1"/>
    </xf>
    <xf numFmtId="1" fontId="5" fillId="35" borderId="41" xfId="0" applyNumberFormat="1" applyFont="1" applyFill="1" applyBorder="1" applyAlignment="1" applyProtection="1">
      <alignment horizontal="center"/>
      <protection hidden="1"/>
    </xf>
    <xf numFmtId="0" fontId="7" fillId="36" borderId="11" xfId="0" applyNumberFormat="1" applyFont="1" applyFill="1" applyBorder="1" applyAlignment="1" applyProtection="1">
      <alignment/>
      <protection hidden="1"/>
    </xf>
    <xf numFmtId="1" fontId="7" fillId="36" borderId="13" xfId="0" applyNumberFormat="1" applyFont="1" applyFill="1" applyBorder="1" applyAlignment="1" applyProtection="1">
      <alignment/>
      <protection hidden="1"/>
    </xf>
    <xf numFmtId="0" fontId="7" fillId="36" borderId="12" xfId="0" applyNumberFormat="1" applyFont="1" applyFill="1" applyBorder="1" applyAlignment="1" applyProtection="1">
      <alignment/>
      <protection hidden="1"/>
    </xf>
    <xf numFmtId="1" fontId="6" fillId="0" borderId="42" xfId="0" applyNumberFormat="1" applyFont="1" applyFill="1" applyBorder="1" applyAlignment="1" applyProtection="1">
      <alignment horizontal="right"/>
      <protection hidden="1"/>
    </xf>
    <xf numFmtId="0" fontId="9" fillId="0" borderId="29" xfId="0" applyNumberFormat="1" applyFont="1" applyFill="1" applyBorder="1" applyAlignment="1" applyProtection="1">
      <alignment horizontal="right"/>
      <protection hidden="1"/>
    </xf>
    <xf numFmtId="2" fontId="9" fillId="0" borderId="29" xfId="0" applyNumberFormat="1" applyFont="1" applyFill="1" applyBorder="1" applyAlignment="1" applyProtection="1">
      <alignment horizontal="right"/>
      <protection hidden="1"/>
    </xf>
    <xf numFmtId="2" fontId="6" fillId="0" borderId="29" xfId="0" applyNumberFormat="1" applyFont="1" applyFill="1" applyBorder="1" applyAlignment="1" applyProtection="1">
      <alignment horizontal="right"/>
      <protection hidden="1"/>
    </xf>
    <xf numFmtId="2" fontId="6" fillId="0" borderId="29" xfId="0" applyNumberFormat="1" applyFont="1" applyFill="1" applyBorder="1" applyAlignment="1" applyProtection="1">
      <alignment horizontal="right"/>
      <protection hidden="1"/>
    </xf>
    <xf numFmtId="164" fontId="6" fillId="0" borderId="29" xfId="0" applyNumberFormat="1" applyFont="1" applyFill="1" applyBorder="1" applyAlignment="1" applyProtection="1">
      <alignment horizontal="right"/>
      <protection hidden="1"/>
    </xf>
    <xf numFmtId="164" fontId="6" fillId="0" borderId="43" xfId="0" applyNumberFormat="1" applyFont="1" applyFill="1" applyBorder="1" applyAlignment="1" applyProtection="1">
      <alignment horizontal="right"/>
      <protection hidden="1"/>
    </xf>
    <xf numFmtId="0" fontId="6" fillId="0" borderId="31" xfId="0" applyNumberFormat="1" applyFont="1" applyFill="1" applyBorder="1" applyAlignment="1" applyProtection="1">
      <alignment horizontal="center"/>
      <protection hidden="1"/>
    </xf>
    <xf numFmtId="4" fontId="6" fillId="0" borderId="31" xfId="0" applyNumberFormat="1" applyFont="1" applyFill="1" applyBorder="1" applyAlignment="1" applyProtection="1">
      <alignment horizontal="right"/>
      <protection hidden="1"/>
    </xf>
    <xf numFmtId="0" fontId="6" fillId="0" borderId="31" xfId="0" applyNumberFormat="1" applyFont="1" applyFill="1" applyBorder="1" applyAlignment="1" applyProtection="1">
      <alignment horizontal="right"/>
      <protection hidden="1"/>
    </xf>
    <xf numFmtId="2" fontId="6" fillId="0" borderId="31" xfId="0" applyNumberFormat="1" applyFont="1" applyFill="1" applyBorder="1" applyAlignment="1" applyProtection="1">
      <alignment horizontal="right"/>
      <protection hidden="1"/>
    </xf>
    <xf numFmtId="164" fontId="6" fillId="0" borderId="31" xfId="0" applyNumberFormat="1" applyFont="1" applyFill="1" applyBorder="1" applyAlignment="1" applyProtection="1">
      <alignment horizontal="right"/>
      <protection hidden="1"/>
    </xf>
    <xf numFmtId="1" fontId="5" fillId="33" borderId="13" xfId="0" applyNumberFormat="1" applyFont="1" applyFill="1" applyBorder="1" applyAlignment="1" applyProtection="1">
      <alignment/>
      <protection hidden="1"/>
    </xf>
    <xf numFmtId="2" fontId="6" fillId="33" borderId="13" xfId="0" applyNumberFormat="1" applyFont="1" applyFill="1" applyBorder="1" applyAlignment="1" applyProtection="1">
      <alignment horizontal="right"/>
      <protection hidden="1"/>
    </xf>
    <xf numFmtId="2" fontId="6" fillId="33" borderId="40" xfId="0" applyNumberFormat="1" applyFont="1" applyFill="1" applyBorder="1" applyAlignment="1" applyProtection="1">
      <alignment horizontal="right"/>
      <protection hidden="1"/>
    </xf>
    <xf numFmtId="1" fontId="5" fillId="35" borderId="42" xfId="0" applyNumberFormat="1" applyFont="1" applyFill="1" applyBorder="1" applyAlignment="1" applyProtection="1">
      <alignment horizontal="center"/>
      <protection hidden="1"/>
    </xf>
    <xf numFmtId="49" fontId="7" fillId="36" borderId="11" xfId="0" applyNumberFormat="1" applyFont="1" applyFill="1" applyBorder="1" applyAlignment="1" applyProtection="1">
      <alignment horizontal="center"/>
      <protection hidden="1"/>
    </xf>
    <xf numFmtId="2" fontId="7" fillId="36" borderId="13" xfId="0" applyNumberFormat="1" applyFont="1" applyFill="1" applyBorder="1" applyAlignment="1" applyProtection="1">
      <alignment horizontal="center"/>
      <protection hidden="1"/>
    </xf>
    <xf numFmtId="2" fontId="7" fillId="36" borderId="12" xfId="0" applyNumberFormat="1" applyFont="1" applyFill="1" applyBorder="1" applyAlignment="1" applyProtection="1">
      <alignment/>
      <protection hidden="1"/>
    </xf>
    <xf numFmtId="0" fontId="6" fillId="0" borderId="29" xfId="0" applyNumberFormat="1" applyFont="1" applyFill="1" applyBorder="1" applyAlignment="1" applyProtection="1">
      <alignment horizontal="right"/>
      <protection hidden="1"/>
    </xf>
    <xf numFmtId="0" fontId="6" fillId="0" borderId="29" xfId="0" applyNumberFormat="1" applyFont="1" applyFill="1" applyBorder="1" applyAlignment="1" applyProtection="1">
      <alignment horizontal="center"/>
      <protection hidden="1"/>
    </xf>
    <xf numFmtId="2" fontId="6" fillId="0" borderId="29" xfId="0" applyNumberFormat="1" applyFont="1" applyFill="1" applyBorder="1" applyAlignment="1" applyProtection="1">
      <alignment horizontal="center"/>
      <protection hidden="1"/>
    </xf>
    <xf numFmtId="4" fontId="6" fillId="0" borderId="29" xfId="0" applyNumberFormat="1" applyFont="1" applyFill="1" applyBorder="1" applyAlignment="1" applyProtection="1">
      <alignment horizontal="right"/>
      <protection hidden="1"/>
    </xf>
    <xf numFmtId="0" fontId="6" fillId="0" borderId="29" xfId="0" applyNumberFormat="1" applyFont="1" applyFill="1" applyBorder="1" applyAlignment="1" applyProtection="1">
      <alignment horizontal="right"/>
      <protection hidden="1"/>
    </xf>
    <xf numFmtId="0" fontId="5" fillId="0" borderId="29" xfId="0" applyNumberFormat="1" applyFont="1" applyFill="1" applyBorder="1" applyAlignment="1" applyProtection="1">
      <alignment horizontal="center"/>
      <protection hidden="1"/>
    </xf>
    <xf numFmtId="4" fontId="5" fillId="0" borderId="29" xfId="0" applyNumberFormat="1" applyFont="1" applyFill="1" applyBorder="1" applyAlignment="1" applyProtection="1">
      <alignment horizontal="right"/>
      <protection hidden="1"/>
    </xf>
    <xf numFmtId="2" fontId="5" fillId="0" borderId="29" xfId="0" applyNumberFormat="1" applyFont="1" applyFill="1" applyBorder="1" applyAlignment="1" applyProtection="1">
      <alignment horizontal="right"/>
      <protection hidden="1"/>
    </xf>
    <xf numFmtId="2" fontId="5" fillId="0" borderId="29" xfId="0" applyNumberFormat="1" applyFont="1" applyFill="1" applyBorder="1" applyAlignment="1" applyProtection="1">
      <alignment horizontal="right"/>
      <protection hidden="1"/>
    </xf>
    <xf numFmtId="164" fontId="5" fillId="0" borderId="29" xfId="0" applyNumberFormat="1" applyFont="1" applyFill="1" applyBorder="1" applyAlignment="1" applyProtection="1">
      <alignment horizontal="right"/>
      <protection hidden="1"/>
    </xf>
    <xf numFmtId="0" fontId="5" fillId="0" borderId="29" xfId="0" applyNumberFormat="1" applyFont="1" applyFill="1" applyBorder="1" applyAlignment="1" applyProtection="1">
      <alignment horizontal="right"/>
      <protection hidden="1"/>
    </xf>
    <xf numFmtId="0" fontId="5" fillId="0" borderId="29" xfId="0" applyNumberFormat="1" applyFont="1" applyFill="1" applyBorder="1" applyAlignment="1" applyProtection="1">
      <alignment horizontal="center"/>
      <protection hidden="1"/>
    </xf>
    <xf numFmtId="164" fontId="5" fillId="0" borderId="29" xfId="0" applyNumberFormat="1" applyFont="1" applyFill="1" applyBorder="1" applyAlignment="1" applyProtection="1">
      <alignment horizontal="right"/>
      <protection hidden="1"/>
    </xf>
    <xf numFmtId="2" fontId="5" fillId="33" borderId="13" xfId="0" applyNumberFormat="1" applyFont="1" applyFill="1" applyBorder="1" applyAlignment="1" applyProtection="1">
      <alignment/>
      <protection hidden="1"/>
    </xf>
    <xf numFmtId="2" fontId="5" fillId="33" borderId="40" xfId="0" applyNumberFormat="1" applyFont="1" applyFill="1" applyBorder="1" applyAlignment="1" applyProtection="1">
      <alignment/>
      <protection hidden="1"/>
    </xf>
    <xf numFmtId="1" fontId="6" fillId="33" borderId="13" xfId="0" applyNumberFormat="1" applyFont="1" applyFill="1" applyBorder="1" applyAlignment="1" applyProtection="1">
      <alignment/>
      <protection hidden="1"/>
    </xf>
    <xf numFmtId="164" fontId="5" fillId="0" borderId="29" xfId="0" applyNumberFormat="1" applyFont="1" applyFill="1" applyBorder="1" applyAlignment="1" applyProtection="1">
      <alignment/>
      <protection hidden="1"/>
    </xf>
    <xf numFmtId="2" fontId="6" fillId="0" borderId="29" xfId="0" applyNumberFormat="1" applyFont="1" applyFill="1" applyBorder="1" applyAlignment="1" applyProtection="1">
      <alignment/>
      <protection hidden="1"/>
    </xf>
    <xf numFmtId="164" fontId="6" fillId="0" borderId="29" xfId="0" applyNumberFormat="1" applyFont="1" applyFill="1" applyBorder="1" applyAlignment="1" applyProtection="1">
      <alignment/>
      <protection hidden="1"/>
    </xf>
    <xf numFmtId="2" fontId="5" fillId="0" borderId="29" xfId="0" applyNumberFormat="1" applyFont="1" applyFill="1" applyBorder="1" applyAlignment="1" applyProtection="1">
      <alignment/>
      <protection hidden="1"/>
    </xf>
    <xf numFmtId="1" fontId="6" fillId="33" borderId="14" xfId="0" applyNumberFormat="1" applyFont="1" applyFill="1" applyBorder="1" applyAlignment="1" applyProtection="1">
      <alignment horizontal="right"/>
      <protection hidden="1"/>
    </xf>
    <xf numFmtId="1" fontId="6" fillId="33" borderId="15" xfId="0" applyNumberFormat="1" applyFont="1" applyFill="1" applyBorder="1" applyAlignment="1" applyProtection="1">
      <alignment horizontal="right"/>
      <protection hidden="1"/>
    </xf>
    <xf numFmtId="2" fontId="5" fillId="33" borderId="15" xfId="0" applyNumberFormat="1" applyFont="1" applyFill="1" applyBorder="1" applyAlignment="1" applyProtection="1">
      <alignment/>
      <protection hidden="1"/>
    </xf>
    <xf numFmtId="2" fontId="5" fillId="33" borderId="44" xfId="0" applyNumberFormat="1" applyFont="1" applyFill="1" applyBorder="1" applyAlignment="1" applyProtection="1">
      <alignment/>
      <protection hidden="1"/>
    </xf>
    <xf numFmtId="1" fontId="5" fillId="35" borderId="45" xfId="0" applyNumberFormat="1" applyFont="1" applyFill="1" applyBorder="1" applyAlignment="1" applyProtection="1">
      <alignment horizontal="center"/>
      <protection hidden="1"/>
    </xf>
    <xf numFmtId="49" fontId="7" fillId="36" borderId="14" xfId="0" applyNumberFormat="1" applyFont="1" applyFill="1" applyBorder="1" applyAlignment="1" applyProtection="1">
      <alignment horizontal="center"/>
      <protection hidden="1"/>
    </xf>
    <xf numFmtId="2" fontId="7" fillId="36" borderId="15" xfId="0" applyNumberFormat="1" applyFont="1" applyFill="1" applyBorder="1" applyAlignment="1" applyProtection="1">
      <alignment horizontal="center"/>
      <protection hidden="1"/>
    </xf>
    <xf numFmtId="2" fontId="7" fillId="36" borderId="16" xfId="0" applyNumberFormat="1" applyFont="1" applyFill="1" applyBorder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5" fillId="0" borderId="0" xfId="0" applyNumberFormat="1" applyFont="1" applyBorder="1" applyAlignment="1" applyProtection="1">
      <alignment/>
      <protection hidden="1"/>
    </xf>
    <xf numFmtId="4" fontId="5" fillId="0" borderId="0" xfId="0" applyNumberFormat="1" applyFont="1" applyFill="1" applyBorder="1" applyAlignment="1" applyProtection="1">
      <alignment horizontal="right"/>
      <protection hidden="1"/>
    </xf>
    <xf numFmtId="4" fontId="6" fillId="0" borderId="0" xfId="0" applyNumberFormat="1" applyFont="1" applyFill="1" applyBorder="1" applyAlignment="1" applyProtection="1">
      <alignment horizontal="right"/>
      <protection hidden="1"/>
    </xf>
    <xf numFmtId="2" fontId="6" fillId="0" borderId="46" xfId="0" applyNumberFormat="1" applyFont="1" applyFill="1" applyBorder="1" applyAlignment="1" applyProtection="1">
      <alignment horizontal="center"/>
      <protection hidden="1"/>
    </xf>
    <xf numFmtId="164" fontId="6" fillId="0" borderId="0" xfId="0" applyNumberFormat="1" applyFont="1" applyFill="1" applyBorder="1" applyAlignment="1" applyProtection="1">
      <alignment horizontal="right"/>
      <protection hidden="1"/>
    </xf>
    <xf numFmtId="1" fontId="6" fillId="0" borderId="0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Fill="1" applyBorder="1" applyAlignment="1" applyProtection="1">
      <alignment horizontal="right"/>
      <protection hidden="1"/>
    </xf>
    <xf numFmtId="1" fontId="6" fillId="0" borderId="45" xfId="0" applyNumberFormat="1" applyFont="1" applyFill="1" applyBorder="1" applyAlignment="1" applyProtection="1">
      <alignment horizontal="right"/>
      <protection hidden="1"/>
    </xf>
    <xf numFmtId="0" fontId="5" fillId="0" borderId="30" xfId="0" applyNumberFormat="1" applyFont="1" applyFill="1" applyBorder="1" applyAlignment="1" applyProtection="1">
      <alignment horizontal="right"/>
      <protection hidden="1"/>
    </xf>
    <xf numFmtId="2" fontId="5" fillId="0" borderId="30" xfId="0" applyNumberFormat="1" applyFont="1" applyFill="1" applyBorder="1" applyAlignment="1" applyProtection="1">
      <alignment/>
      <protection hidden="1"/>
    </xf>
    <xf numFmtId="164" fontId="5" fillId="0" borderId="30" xfId="0" applyNumberFormat="1" applyFont="1" applyFill="1" applyBorder="1" applyAlignment="1" applyProtection="1">
      <alignment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4" fontId="6" fillId="0" borderId="0" xfId="0" applyNumberFormat="1" applyFont="1" applyFill="1" applyBorder="1" applyAlignment="1" applyProtection="1">
      <alignment horizontal="right"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 horizontal="right"/>
      <protection hidden="1"/>
    </xf>
    <xf numFmtId="0" fontId="10" fillId="33" borderId="35" xfId="0" applyFont="1" applyFill="1" applyBorder="1" applyAlignment="1" applyProtection="1">
      <alignment horizontal="center" vertical="center"/>
      <protection hidden="1"/>
    </xf>
    <xf numFmtId="0" fontId="10" fillId="33" borderId="11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horizontal="center" vertical="center"/>
      <protection hidden="1"/>
    </xf>
    <xf numFmtId="2" fontId="10" fillId="33" borderId="35" xfId="0" applyNumberFormat="1" applyFont="1" applyFill="1" applyBorder="1" applyAlignment="1" applyProtection="1">
      <alignment horizontal="center" vertical="center"/>
      <protection hidden="1"/>
    </xf>
    <xf numFmtId="2" fontId="10" fillId="33" borderId="11" xfId="0" applyNumberFormat="1" applyFont="1" applyFill="1" applyBorder="1" applyAlignment="1" applyProtection="1">
      <alignment horizontal="center" vertical="center"/>
      <protection hidden="1"/>
    </xf>
    <xf numFmtId="2" fontId="10" fillId="33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0" fontId="22" fillId="0" borderId="25" xfId="0" applyFont="1" applyFill="1" applyBorder="1" applyAlignment="1" applyProtection="1">
      <alignment horizontal="center" vertical="center"/>
      <protection hidden="1"/>
    </xf>
    <xf numFmtId="0" fontId="1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4" fillId="0" borderId="20" xfId="0" applyFont="1" applyBorder="1" applyAlignment="1">
      <alignment horizont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/>
    </xf>
    <xf numFmtId="0" fontId="0" fillId="0" borderId="47" xfId="0" applyFill="1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48" xfId="0" applyFill="1" applyBorder="1" applyAlignment="1" applyProtection="1">
      <alignment/>
      <protection hidden="1"/>
    </xf>
    <xf numFmtId="0" fontId="0" fillId="0" borderId="26" xfId="0" applyFill="1" applyBorder="1" applyAlignment="1" applyProtection="1">
      <alignment/>
      <protection hidden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37" borderId="25" xfId="0" applyFont="1" applyFill="1" applyBorder="1" applyAlignment="1">
      <alignment horizontal="center"/>
    </xf>
    <xf numFmtId="0" fontId="4" fillId="37" borderId="0" xfId="0" applyFont="1" applyFill="1" applyBorder="1" applyAlignment="1">
      <alignment/>
    </xf>
    <xf numFmtId="0" fontId="1" fillId="37" borderId="38" xfId="0" applyFont="1" applyFill="1" applyBorder="1" applyAlignment="1">
      <alignment/>
    </xf>
    <xf numFmtId="0" fontId="1" fillId="37" borderId="5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51" xfId="0" applyFont="1" applyFill="1" applyBorder="1" applyAlignment="1" applyProtection="1">
      <alignment horizontal="center" vertical="top"/>
      <protection hidden="1"/>
    </xf>
    <xf numFmtId="0" fontId="4" fillId="33" borderId="54" xfId="0" applyFont="1" applyFill="1" applyBorder="1" applyAlignment="1" applyProtection="1">
      <alignment horizontal="center" vertical="top"/>
      <protection hidden="1"/>
    </xf>
    <xf numFmtId="0" fontId="4" fillId="33" borderId="32" xfId="0" applyFont="1" applyFill="1" applyBorder="1" applyAlignment="1" applyProtection="1">
      <alignment horizontal="center" vertical="top"/>
      <protection hidden="1"/>
    </xf>
    <xf numFmtId="0" fontId="15" fillId="0" borderId="19" xfId="0" applyFont="1" applyFill="1" applyBorder="1" applyAlignment="1" applyProtection="1">
      <alignment horizontal="center" vertical="center"/>
      <protection hidden="1"/>
    </xf>
    <xf numFmtId="0" fontId="13" fillId="0" borderId="19" xfId="0" applyFont="1" applyFill="1" applyBorder="1" applyAlignment="1" applyProtection="1">
      <alignment horizontal="center" vertical="center"/>
      <protection hidden="1"/>
    </xf>
    <xf numFmtId="0" fontId="4" fillId="34" borderId="55" xfId="0" applyFont="1" applyFill="1" applyBorder="1" applyAlignment="1">
      <alignment horizontal="center"/>
    </xf>
    <xf numFmtId="0" fontId="4" fillId="34" borderId="56" xfId="0" applyFont="1" applyFill="1" applyBorder="1" applyAlignment="1">
      <alignment/>
    </xf>
    <xf numFmtId="1" fontId="4" fillId="34" borderId="57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1" fontId="4" fillId="34" borderId="16" xfId="0" applyNumberFormat="1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 vertical="center" wrapText="1"/>
    </xf>
    <xf numFmtId="0" fontId="8" fillId="0" borderId="51" xfId="0" applyFont="1" applyBorder="1" applyAlignment="1" applyProtection="1">
      <alignment horizontal="center" wrapText="1"/>
      <protection hidden="1"/>
    </xf>
    <xf numFmtId="0" fontId="8" fillId="0" borderId="54" xfId="0" applyFont="1" applyBorder="1" applyAlignment="1" applyProtection="1">
      <alignment horizontal="center" wrapText="1"/>
      <protection hidden="1"/>
    </xf>
    <xf numFmtId="0" fontId="8" fillId="0" borderId="32" xfId="0" applyFont="1" applyBorder="1" applyAlignment="1" applyProtection="1">
      <alignment horizontal="center" wrapText="1"/>
      <protection hidden="1"/>
    </xf>
    <xf numFmtId="0" fontId="8" fillId="38" borderId="51" xfId="0" applyFont="1" applyFill="1" applyBorder="1" applyAlignment="1" applyProtection="1">
      <alignment horizontal="center" wrapText="1"/>
      <protection hidden="1"/>
    </xf>
    <xf numFmtId="0" fontId="8" fillId="38" borderId="54" xfId="0" applyFont="1" applyFill="1" applyBorder="1" applyAlignment="1" applyProtection="1">
      <alignment horizontal="center" wrapText="1"/>
      <protection hidden="1"/>
    </xf>
    <xf numFmtId="0" fontId="8" fillId="38" borderId="32" xfId="0" applyFont="1" applyFill="1" applyBorder="1" applyAlignment="1" applyProtection="1">
      <alignment horizontal="center" wrapText="1"/>
      <protection hidden="1"/>
    </xf>
    <xf numFmtId="171" fontId="8" fillId="0" borderId="51" xfId="0" applyNumberFormat="1" applyFont="1" applyBorder="1" applyAlignment="1" applyProtection="1">
      <alignment horizontal="center" wrapText="1"/>
      <protection hidden="1"/>
    </xf>
    <xf numFmtId="171" fontId="8" fillId="0" borderId="54" xfId="0" applyNumberFormat="1" applyFont="1" applyBorder="1" applyAlignment="1" applyProtection="1">
      <alignment horizontal="center" wrapText="1"/>
      <protection hidden="1"/>
    </xf>
    <xf numFmtId="171" fontId="8" fillId="0" borderId="32" xfId="0" applyNumberFormat="1" applyFont="1" applyBorder="1" applyAlignment="1" applyProtection="1">
      <alignment horizontal="center" wrapText="1"/>
      <protection hidden="1"/>
    </xf>
    <xf numFmtId="173" fontId="4" fillId="0" borderId="51" xfId="0" applyNumberFormat="1" applyFont="1" applyBorder="1" applyAlignment="1" applyProtection="1">
      <alignment horizontal="center" wrapText="1"/>
      <protection hidden="1"/>
    </xf>
    <xf numFmtId="173" fontId="4" fillId="0" borderId="54" xfId="0" applyNumberFormat="1" applyFont="1" applyBorder="1" applyAlignment="1" applyProtection="1">
      <alignment horizontal="center" wrapText="1"/>
      <protection hidden="1"/>
    </xf>
    <xf numFmtId="173" fontId="4" fillId="0" borderId="32" xfId="0" applyNumberFormat="1" applyFont="1" applyBorder="1" applyAlignment="1" applyProtection="1">
      <alignment horizontal="center" wrapText="1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2" fillId="0" borderId="54" xfId="0" applyFont="1" applyBorder="1" applyAlignment="1" applyProtection="1">
      <alignment horizont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12" fillId="33" borderId="20" xfId="0" applyFont="1" applyFill="1" applyBorder="1" applyAlignment="1" applyProtection="1">
      <alignment horizontal="left" vertical="center" wrapText="1"/>
      <protection hidden="1"/>
    </xf>
    <xf numFmtId="0" fontId="12" fillId="33" borderId="38" xfId="0" applyFont="1" applyFill="1" applyBorder="1" applyAlignment="1" applyProtection="1">
      <alignment horizontal="left" vertical="center" wrapText="1"/>
      <protection hidden="1"/>
    </xf>
    <xf numFmtId="0" fontId="12" fillId="33" borderId="25" xfId="0" applyFont="1" applyFill="1" applyBorder="1" applyAlignment="1" applyProtection="1">
      <alignment horizontal="left" vertical="center" wrapText="1"/>
      <protection hidden="1"/>
    </xf>
    <xf numFmtId="0" fontId="4" fillId="33" borderId="51" xfId="0" applyFont="1" applyFill="1" applyBorder="1" applyAlignment="1" applyProtection="1">
      <alignment horizontal="center" vertical="top"/>
      <protection hidden="1"/>
    </xf>
    <xf numFmtId="0" fontId="4" fillId="33" borderId="54" xfId="0" applyFont="1" applyFill="1" applyBorder="1" applyAlignment="1" applyProtection="1">
      <alignment horizontal="center" vertical="top"/>
      <protection hidden="1"/>
    </xf>
    <xf numFmtId="0" fontId="4" fillId="33" borderId="32" xfId="0" applyFont="1" applyFill="1" applyBorder="1" applyAlignment="1" applyProtection="1">
      <alignment horizontal="center" vertical="top"/>
      <protection hidden="1"/>
    </xf>
    <xf numFmtId="2" fontId="10" fillId="33" borderId="51" xfId="0" applyNumberFormat="1" applyFont="1" applyFill="1" applyBorder="1" applyAlignment="1" applyProtection="1">
      <alignment horizontal="center" vertical="center"/>
      <protection hidden="1"/>
    </xf>
    <xf numFmtId="0" fontId="0" fillId="33" borderId="54" xfId="0" applyFill="1" applyBorder="1" applyAlignment="1" applyProtection="1">
      <alignment/>
      <protection hidden="1"/>
    </xf>
    <xf numFmtId="0" fontId="0" fillId="33" borderId="32" xfId="0" applyFill="1" applyBorder="1" applyAlignment="1" applyProtection="1">
      <alignment/>
      <protection hidden="1"/>
    </xf>
    <xf numFmtId="0" fontId="28" fillId="0" borderId="60" xfId="0" applyFont="1" applyFill="1" applyBorder="1" applyAlignment="1" applyProtection="1">
      <alignment horizontal="center"/>
      <protection hidden="1"/>
    </xf>
    <xf numFmtId="0" fontId="28" fillId="0" borderId="61" xfId="0" applyFont="1" applyFill="1" applyBorder="1" applyAlignment="1" applyProtection="1">
      <alignment horizontal="center"/>
      <protection hidden="1"/>
    </xf>
    <xf numFmtId="0" fontId="28" fillId="0" borderId="62" xfId="0" applyFont="1" applyFill="1" applyBorder="1" applyAlignment="1" applyProtection="1">
      <alignment horizontal="center"/>
      <protection hidden="1"/>
    </xf>
    <xf numFmtId="0" fontId="29" fillId="0" borderId="61" xfId="0" applyFont="1" applyFill="1" applyBorder="1" applyAlignment="1" applyProtection="1">
      <alignment/>
      <protection hidden="1"/>
    </xf>
    <xf numFmtId="0" fontId="29" fillId="0" borderId="62" xfId="0" applyFont="1" applyFill="1" applyBorder="1" applyAlignment="1" applyProtection="1">
      <alignment/>
      <protection hidden="1"/>
    </xf>
    <xf numFmtId="164" fontId="10" fillId="33" borderId="51" xfId="0" applyNumberFormat="1" applyFont="1" applyFill="1" applyBorder="1" applyAlignment="1" applyProtection="1">
      <alignment horizontal="center" vertical="center"/>
      <protection hidden="1"/>
    </xf>
    <xf numFmtId="164" fontId="10" fillId="33" borderId="54" xfId="0" applyNumberFormat="1" applyFont="1" applyFill="1" applyBorder="1" applyAlignment="1" applyProtection="1">
      <alignment horizontal="center" vertical="center"/>
      <protection hidden="1"/>
    </xf>
    <xf numFmtId="164" fontId="10" fillId="33" borderId="32" xfId="0" applyNumberFormat="1" applyFont="1" applyFill="1" applyBorder="1" applyAlignment="1" applyProtection="1">
      <alignment horizontal="center" vertical="center"/>
      <protection hidden="1"/>
    </xf>
    <xf numFmtId="1" fontId="17" fillId="0" borderId="52" xfId="0" applyNumberFormat="1" applyFont="1" applyFill="1" applyBorder="1" applyAlignment="1" applyProtection="1">
      <alignment horizontal="center"/>
      <protection hidden="1"/>
    </xf>
    <xf numFmtId="1" fontId="25" fillId="0" borderId="61" xfId="0" applyNumberFormat="1" applyFont="1" applyFill="1" applyBorder="1" applyAlignment="1" applyProtection="1">
      <alignment/>
      <protection hidden="1"/>
    </xf>
    <xf numFmtId="1" fontId="25" fillId="0" borderId="62" xfId="0" applyNumberFormat="1" applyFont="1" applyFill="1" applyBorder="1" applyAlignment="1" applyProtection="1">
      <alignment/>
      <protection hidden="1"/>
    </xf>
    <xf numFmtId="0" fontId="11" fillId="0" borderId="54" xfId="0" applyFont="1" applyFill="1" applyBorder="1" applyAlignment="1" applyProtection="1">
      <alignment horizontal="center" wrapText="1"/>
      <protection hidden="1"/>
    </xf>
    <xf numFmtId="0" fontId="11" fillId="0" borderId="32" xfId="0" applyFont="1" applyFill="1" applyBorder="1" applyAlignment="1" applyProtection="1">
      <alignment horizontal="center" wrapText="1"/>
      <protection hidden="1"/>
    </xf>
    <xf numFmtId="0" fontId="2" fillId="0" borderId="54" xfId="0" applyFont="1" applyFill="1" applyBorder="1" applyAlignment="1" applyProtection="1">
      <alignment horizontal="center" vertical="top"/>
      <protection hidden="1"/>
    </xf>
    <xf numFmtId="0" fontId="2" fillId="0" borderId="32" xfId="0" applyFont="1" applyFill="1" applyBorder="1" applyAlignment="1" applyProtection="1">
      <alignment horizontal="center" vertical="top"/>
      <protection hidden="1"/>
    </xf>
    <xf numFmtId="0" fontId="4" fillId="0" borderId="51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3" fillId="0" borderId="48" xfId="0" applyFont="1" applyBorder="1" applyAlignment="1" applyProtection="1">
      <alignment horizontal="center"/>
      <protection hidden="1"/>
    </xf>
    <xf numFmtId="2" fontId="10" fillId="33" borderId="54" xfId="0" applyNumberFormat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9" fillId="0" borderId="51" xfId="0" applyFont="1" applyFill="1" applyBorder="1" applyAlignment="1" applyProtection="1">
      <alignment horizontal="center" vertical="center" wrapText="1"/>
      <protection hidden="1"/>
    </xf>
    <xf numFmtId="0" fontId="9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53" xfId="0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3" fillId="0" borderId="48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 wrapText="1" shrinkToFit="1"/>
      <protection hidden="1"/>
    </xf>
    <xf numFmtId="0" fontId="4" fillId="0" borderId="47" xfId="0" applyFont="1" applyFill="1" applyBorder="1" applyAlignment="1" applyProtection="1">
      <alignment horizontal="center" vertical="center" wrapText="1" shrinkToFit="1"/>
      <protection hidden="1"/>
    </xf>
    <xf numFmtId="0" fontId="4" fillId="0" borderId="24" xfId="0" applyFont="1" applyFill="1" applyBorder="1" applyAlignment="1" applyProtection="1">
      <alignment horizontal="center" vertical="center" wrapText="1" shrinkToFit="1"/>
      <protection hidden="1"/>
    </xf>
    <xf numFmtId="0" fontId="4" fillId="0" borderId="25" xfId="0" applyFont="1" applyFill="1" applyBorder="1" applyAlignment="1" applyProtection="1">
      <alignment horizontal="center" vertical="center" wrapText="1" shrinkToFit="1"/>
      <protection hidden="1"/>
    </xf>
    <xf numFmtId="0" fontId="4" fillId="0" borderId="48" xfId="0" applyFont="1" applyFill="1" applyBorder="1" applyAlignment="1" applyProtection="1">
      <alignment horizontal="center" vertical="center" wrapText="1" shrinkToFit="1"/>
      <protection hidden="1"/>
    </xf>
    <xf numFmtId="0" fontId="4" fillId="0" borderId="26" xfId="0" applyFont="1" applyFill="1" applyBorder="1" applyAlignment="1" applyProtection="1">
      <alignment horizontal="center" vertical="center" wrapText="1" shrinkToFit="1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9" fillId="0" borderId="51" xfId="0" applyFont="1" applyFill="1" applyBorder="1" applyAlignment="1" applyProtection="1">
      <alignment horizontal="center" vertical="center" textRotation="180" wrapText="1"/>
      <protection hidden="1"/>
    </xf>
    <xf numFmtId="0" fontId="9" fillId="0" borderId="32" xfId="0" applyFont="1" applyFill="1" applyBorder="1" applyAlignment="1" applyProtection="1">
      <alignment horizontal="center" vertical="center" textRotation="180" wrapText="1"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4" fillId="0" borderId="57" xfId="0" applyFont="1" applyFill="1" applyBorder="1" applyAlignment="1" applyProtection="1">
      <alignment horizontal="center" vertical="center"/>
      <protection hidden="1"/>
    </xf>
    <xf numFmtId="0" fontId="21" fillId="0" borderId="55" xfId="0" applyFont="1" applyFill="1" applyBorder="1" applyAlignment="1" applyProtection="1">
      <alignment horizontal="center" vertical="center"/>
      <protection hidden="1"/>
    </xf>
    <xf numFmtId="0" fontId="21" fillId="0" borderId="57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top"/>
      <protection hidden="1"/>
    </xf>
    <xf numFmtId="0" fontId="4" fillId="0" borderId="41" xfId="0" applyFont="1" applyFill="1" applyBorder="1" applyAlignment="1" applyProtection="1">
      <alignment horizontal="center" vertical="center"/>
      <protection hidden="1"/>
    </xf>
    <xf numFmtId="0" fontId="4" fillId="0" borderId="63" xfId="0" applyFont="1" applyFill="1" applyBorder="1" applyAlignment="1" applyProtection="1">
      <alignment horizontal="center" vertical="center"/>
      <protection hidden="1"/>
    </xf>
    <xf numFmtId="2" fontId="8" fillId="0" borderId="19" xfId="0" applyNumberFormat="1" applyFont="1" applyBorder="1" applyAlignment="1" applyProtection="1">
      <alignment horizontal="center"/>
      <protection hidden="1"/>
    </xf>
    <xf numFmtId="2" fontId="8" fillId="0" borderId="10" xfId="0" applyNumberFormat="1" applyFont="1" applyBorder="1" applyAlignment="1" applyProtection="1">
      <alignment horizontal="center"/>
      <protection hidden="1"/>
    </xf>
    <xf numFmtId="49" fontId="6" fillId="0" borderId="31" xfId="0" applyNumberFormat="1" applyFont="1" applyFill="1" applyBorder="1" applyAlignment="1" applyProtection="1">
      <alignment horizontal="center"/>
      <protection hidden="1"/>
    </xf>
    <xf numFmtId="2" fontId="6" fillId="0" borderId="31" xfId="0" applyNumberFormat="1" applyFont="1" applyFill="1" applyBorder="1" applyAlignment="1" applyProtection="1">
      <alignment horizontal="center"/>
      <protection hidden="1"/>
    </xf>
    <xf numFmtId="0" fontId="9" fillId="0" borderId="64" xfId="0" applyNumberFormat="1" applyFont="1" applyFill="1" applyBorder="1" applyAlignment="1" applyProtection="1">
      <alignment horizontal="center"/>
      <protection hidden="1"/>
    </xf>
    <xf numFmtId="0" fontId="9" fillId="0" borderId="31" xfId="0" applyNumberFormat="1" applyFont="1" applyFill="1" applyBorder="1" applyAlignment="1" applyProtection="1">
      <alignment horizontal="center"/>
      <protection hidden="1"/>
    </xf>
    <xf numFmtId="2" fontId="8" fillId="0" borderId="27" xfId="0" applyNumberFormat="1" applyFont="1" applyBorder="1" applyAlignment="1" applyProtection="1">
      <alignment horizontal="center"/>
      <protection hidden="1"/>
    </xf>
    <xf numFmtId="164" fontId="6" fillId="0" borderId="31" xfId="0" applyNumberFormat="1" applyFont="1" applyFill="1" applyBorder="1" applyAlignment="1" applyProtection="1">
      <alignment horizontal="center"/>
      <protection hidden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5" fillId="0" borderId="19" xfId="0" applyFont="1" applyFill="1" applyBorder="1" applyAlignment="1" applyProtection="1">
      <alignment horizontal="center"/>
      <protection hidden="1"/>
    </xf>
    <xf numFmtId="0" fontId="15" fillId="0" borderId="10" xfId="0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47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3" borderId="19" xfId="0" applyFont="1" applyFill="1" applyBorder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 horizontal="center"/>
      <protection hidden="1"/>
    </xf>
    <xf numFmtId="0" fontId="10" fillId="33" borderId="27" xfId="0" applyFont="1" applyFill="1" applyBorder="1" applyAlignment="1" applyProtection="1">
      <alignment horizontal="center"/>
      <protection hidden="1"/>
    </xf>
    <xf numFmtId="0" fontId="5" fillId="0" borderId="19" xfId="0" applyFont="1" applyFill="1" applyBorder="1" applyAlignment="1" applyProtection="1">
      <alignment horizontal="center" vertical="top" shrinkToFit="1"/>
      <protection hidden="1"/>
    </xf>
    <xf numFmtId="0" fontId="5" fillId="0" borderId="10" xfId="0" applyFont="1" applyFill="1" applyBorder="1" applyAlignment="1" applyProtection="1">
      <alignment horizontal="center" vertical="top" shrinkToFit="1"/>
      <protection hidden="1"/>
    </xf>
    <xf numFmtId="0" fontId="5" fillId="0" borderId="27" xfId="0" applyFont="1" applyFill="1" applyBorder="1" applyAlignment="1" applyProtection="1">
      <alignment horizontal="center" vertical="top" shrinkToFit="1"/>
      <protection hidden="1"/>
    </xf>
    <xf numFmtId="0" fontId="4" fillId="0" borderId="54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Fill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0" fontId="23" fillId="0" borderId="52" xfId="0" applyFont="1" applyFill="1" applyBorder="1" applyAlignment="1" applyProtection="1">
      <alignment horizontal="center"/>
      <protection hidden="1"/>
    </xf>
    <xf numFmtId="0" fontId="23" fillId="0" borderId="61" xfId="0" applyFont="1" applyFill="1" applyBorder="1" applyAlignment="1" applyProtection="1">
      <alignment horizontal="center"/>
      <protection hidden="1"/>
    </xf>
    <xf numFmtId="0" fontId="23" fillId="0" borderId="62" xfId="0" applyFont="1" applyFill="1" applyBorder="1" applyAlignment="1" applyProtection="1">
      <alignment horizontal="center"/>
      <protection hidden="1"/>
    </xf>
    <xf numFmtId="0" fontId="24" fillId="0" borderId="61" xfId="0" applyFont="1" applyFill="1" applyBorder="1" applyAlignment="1" applyProtection="1">
      <alignment/>
      <protection hidden="1"/>
    </xf>
    <xf numFmtId="0" fontId="24" fillId="0" borderId="62" xfId="0" applyFont="1" applyFill="1" applyBorder="1" applyAlignment="1" applyProtection="1">
      <alignment/>
      <protection hidden="1"/>
    </xf>
    <xf numFmtId="0" fontId="23" fillId="0" borderId="54" xfId="0" applyFont="1" applyFill="1" applyBorder="1" applyAlignment="1" applyProtection="1">
      <alignment horizontal="center"/>
      <protection hidden="1"/>
    </xf>
    <xf numFmtId="0" fontId="23" fillId="0" borderId="32" xfId="0" applyFont="1" applyFill="1" applyBorder="1" applyAlignment="1" applyProtection="1">
      <alignment horizontal="center"/>
      <protection hidden="1"/>
    </xf>
    <xf numFmtId="0" fontId="23" fillId="0" borderId="60" xfId="0" applyFont="1" applyFill="1" applyBorder="1" applyAlignment="1" applyProtection="1">
      <alignment horizontal="center"/>
      <protection hidden="1"/>
    </xf>
    <xf numFmtId="0" fontId="23" fillId="0" borderId="51" xfId="0" applyFont="1" applyFill="1" applyBorder="1" applyAlignment="1" applyProtection="1">
      <alignment horizontal="center"/>
      <protection hidden="1"/>
    </xf>
    <xf numFmtId="1" fontId="17" fillId="0" borderId="60" xfId="0" applyNumberFormat="1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48" xfId="0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164" fontId="3" fillId="0" borderId="51" xfId="0" applyNumberFormat="1" applyFont="1" applyFill="1" applyBorder="1" applyAlignment="1" applyProtection="1">
      <alignment horizontal="center" vertical="center"/>
      <protection hidden="1"/>
    </xf>
    <xf numFmtId="164" fontId="3" fillId="0" borderId="32" xfId="0" applyNumberFormat="1" applyFont="1" applyFill="1" applyBorder="1" applyAlignment="1" applyProtection="1">
      <alignment horizontal="center" vertical="center"/>
      <protection hidden="1"/>
    </xf>
    <xf numFmtId="0" fontId="10" fillId="0" borderId="51" xfId="0" applyFont="1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26" fillId="0" borderId="20" xfId="0" applyFont="1" applyFill="1" applyBorder="1" applyAlignment="1" applyProtection="1">
      <alignment horizontal="center" vertical="center"/>
      <protection hidden="1"/>
    </xf>
    <xf numFmtId="0" fontId="26" fillId="0" borderId="24" xfId="0" applyFont="1" applyFill="1" applyBorder="1" applyAlignment="1" applyProtection="1">
      <alignment horizontal="center" vertical="center"/>
      <protection hidden="1"/>
    </xf>
    <xf numFmtId="0" fontId="26" fillId="0" borderId="38" xfId="0" applyFont="1" applyFill="1" applyBorder="1" applyAlignment="1" applyProtection="1">
      <alignment horizontal="center" vertical="center"/>
      <protection hidden="1"/>
    </xf>
    <xf numFmtId="0" fontId="26" fillId="0" borderId="53" xfId="0" applyFont="1" applyFill="1" applyBorder="1" applyAlignment="1" applyProtection="1">
      <alignment horizontal="center" vertical="center"/>
      <protection hidden="1"/>
    </xf>
    <xf numFmtId="0" fontId="26" fillId="0" borderId="25" xfId="0" applyFont="1" applyFill="1" applyBorder="1" applyAlignment="1" applyProtection="1">
      <alignment horizontal="center" vertical="center"/>
      <protection hidden="1"/>
    </xf>
    <xf numFmtId="0" fontId="26" fillId="0" borderId="26" xfId="0" applyFont="1" applyFill="1" applyBorder="1" applyAlignment="1" applyProtection="1">
      <alignment horizontal="center" vertical="center"/>
      <protection hidden="1"/>
    </xf>
    <xf numFmtId="0" fontId="12" fillId="0" borderId="47" xfId="0" applyFont="1" applyFill="1" applyBorder="1" applyAlignment="1" applyProtection="1">
      <alignment horizontal="center" vertical="center" wrapText="1"/>
      <protection hidden="1"/>
    </xf>
    <xf numFmtId="0" fontId="12" fillId="0" borderId="48" xfId="0" applyFont="1" applyFill="1" applyBorder="1" applyAlignment="1" applyProtection="1">
      <alignment horizontal="center" vertical="center" wrapText="1"/>
      <protection hidden="1"/>
    </xf>
    <xf numFmtId="0" fontId="15" fillId="0" borderId="47" xfId="0" applyFont="1" applyFill="1" applyBorder="1" applyAlignment="1" applyProtection="1">
      <alignment horizontal="right" vertical="center" wrapText="1"/>
      <protection hidden="1"/>
    </xf>
    <xf numFmtId="0" fontId="15" fillId="0" borderId="48" xfId="0" applyFont="1" applyFill="1" applyBorder="1" applyAlignment="1" applyProtection="1">
      <alignment horizontal="right" vertical="center" wrapText="1"/>
      <protection hidden="1"/>
    </xf>
    <xf numFmtId="49" fontId="2" fillId="0" borderId="47" xfId="0" applyNumberFormat="1" applyFont="1" applyFill="1" applyBorder="1" applyAlignment="1" applyProtection="1">
      <alignment horizontal="left" vertical="center"/>
      <protection hidden="1"/>
    </xf>
    <xf numFmtId="49" fontId="2" fillId="0" borderId="48" xfId="0" applyNumberFormat="1" applyFont="1" applyFill="1" applyBorder="1" applyAlignment="1" applyProtection="1">
      <alignment horizontal="left" vertical="center"/>
      <protection hidden="1"/>
    </xf>
    <xf numFmtId="0" fontId="23" fillId="0" borderId="47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23" fillId="0" borderId="48" xfId="0" applyFont="1" applyFill="1" applyBorder="1" applyAlignment="1" applyProtection="1">
      <alignment horizontal="center" vertical="center" wrapText="1"/>
      <protection hidden="1"/>
    </xf>
    <xf numFmtId="0" fontId="23" fillId="0" borderId="26" xfId="0" applyFont="1" applyFill="1" applyBorder="1" applyAlignment="1" applyProtection="1">
      <alignment horizontal="center" vertical="center" wrapText="1"/>
      <protection hidden="1"/>
    </xf>
    <xf numFmtId="0" fontId="27" fillId="0" borderId="51" xfId="0" applyFont="1" applyFill="1" applyBorder="1" applyAlignment="1" applyProtection="1">
      <alignment horizontal="center" vertical="center"/>
      <protection hidden="1"/>
    </xf>
    <xf numFmtId="0" fontId="27" fillId="0" borderId="32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9" xfId="0" applyFont="1" applyFill="1" applyBorder="1" applyAlignment="1" applyProtection="1">
      <alignment horizontal="center" wrapText="1"/>
      <protection hidden="1"/>
    </xf>
    <xf numFmtId="0" fontId="3" fillId="0" borderId="10" xfId="0" applyFont="1" applyFill="1" applyBorder="1" applyAlignment="1" applyProtection="1">
      <alignment horizontal="center" wrapText="1"/>
      <protection hidden="1"/>
    </xf>
    <xf numFmtId="0" fontId="3" fillId="0" borderId="27" xfId="0" applyFont="1" applyFill="1" applyBorder="1" applyAlignment="1" applyProtection="1">
      <alignment horizontal="center" wrapText="1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0" fillId="0" borderId="48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48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10" fillId="0" borderId="51" xfId="0" applyFont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0" fontId="3" fillId="0" borderId="55" xfId="0" applyFont="1" applyFill="1" applyBorder="1" applyAlignment="1" applyProtection="1">
      <alignment horizontal="center" vertical="center"/>
      <protection hidden="1"/>
    </xf>
    <xf numFmtId="0" fontId="3" fillId="0" borderId="57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wrapText="1"/>
      <protection hidden="1"/>
    </xf>
    <xf numFmtId="0" fontId="1" fillId="0" borderId="32" xfId="0" applyFont="1" applyFill="1" applyBorder="1" applyAlignment="1" applyProtection="1">
      <alignment horizontal="center" wrapText="1"/>
      <protection hidden="1"/>
    </xf>
    <xf numFmtId="0" fontId="12" fillId="33" borderId="47" xfId="0" applyFont="1" applyFill="1" applyBorder="1" applyAlignment="1" applyProtection="1">
      <alignment horizontal="left" vertical="center" wrapText="1"/>
      <protection hidden="1"/>
    </xf>
    <xf numFmtId="0" fontId="12" fillId="33" borderId="24" xfId="0" applyFont="1" applyFill="1" applyBorder="1" applyAlignment="1" applyProtection="1">
      <alignment horizontal="left" vertical="center" wrapText="1"/>
      <protection hidden="1"/>
    </xf>
    <xf numFmtId="0" fontId="12" fillId="33" borderId="0" xfId="0" applyFont="1" applyFill="1" applyBorder="1" applyAlignment="1" applyProtection="1">
      <alignment horizontal="left" vertical="center" wrapText="1"/>
      <protection hidden="1"/>
    </xf>
    <xf numFmtId="0" fontId="12" fillId="33" borderId="53" xfId="0" applyFont="1" applyFill="1" applyBorder="1" applyAlignment="1" applyProtection="1">
      <alignment horizontal="left" vertical="center" wrapText="1"/>
      <protection hidden="1"/>
    </xf>
    <xf numFmtId="0" fontId="12" fillId="33" borderId="48" xfId="0" applyFont="1" applyFill="1" applyBorder="1" applyAlignment="1" applyProtection="1">
      <alignment horizontal="left" vertical="center" wrapText="1"/>
      <protection hidden="1"/>
    </xf>
    <xf numFmtId="0" fontId="12" fillId="33" borderId="26" xfId="0" applyFont="1" applyFill="1" applyBorder="1" applyAlignment="1" applyProtection="1">
      <alignment horizontal="left" vertical="center" wrapText="1"/>
      <protection hidden="1"/>
    </xf>
    <xf numFmtId="0" fontId="10" fillId="33" borderId="51" xfId="0" applyFont="1" applyFill="1" applyBorder="1" applyAlignment="1" applyProtection="1">
      <alignment horizontal="center" vertical="center" wrapText="1"/>
      <protection hidden="1"/>
    </xf>
    <xf numFmtId="0" fontId="10" fillId="33" borderId="54" xfId="0" applyFont="1" applyFill="1" applyBorder="1" applyAlignment="1" applyProtection="1">
      <alignment horizontal="center" vertical="center" wrapText="1"/>
      <protection hidden="1"/>
    </xf>
    <xf numFmtId="0" fontId="10" fillId="33" borderId="32" xfId="0" applyFont="1" applyFill="1" applyBorder="1" applyAlignment="1" applyProtection="1">
      <alignment horizontal="center" vertical="center" wrapText="1"/>
      <protection hidden="1"/>
    </xf>
    <xf numFmtId="0" fontId="4" fillId="33" borderId="51" xfId="0" applyFont="1" applyFill="1" applyBorder="1" applyAlignment="1" applyProtection="1">
      <alignment horizontal="center" vertical="center"/>
      <protection hidden="1"/>
    </xf>
    <xf numFmtId="0" fontId="4" fillId="33" borderId="54" xfId="0" applyFont="1" applyFill="1" applyBorder="1" applyAlignment="1" applyProtection="1">
      <alignment/>
      <protection hidden="1"/>
    </xf>
    <xf numFmtId="0" fontId="4" fillId="33" borderId="32" xfId="0" applyFont="1" applyFill="1" applyBorder="1" applyAlignment="1" applyProtection="1">
      <alignment/>
      <protection hidden="1"/>
    </xf>
    <xf numFmtId="0" fontId="64" fillId="0" borderId="60" xfId="0" applyFont="1" applyFill="1" applyBorder="1" applyAlignment="1" applyProtection="1">
      <alignment horizontal="center"/>
      <protection hidden="1"/>
    </xf>
    <xf numFmtId="0" fontId="64" fillId="0" borderId="61" xfId="0" applyFont="1" applyFill="1" applyBorder="1" applyAlignment="1" applyProtection="1">
      <alignment horizontal="center"/>
      <protection hidden="1"/>
    </xf>
    <xf numFmtId="0" fontId="64" fillId="0" borderId="62" xfId="0" applyFont="1" applyFill="1" applyBorder="1" applyAlignment="1" applyProtection="1">
      <alignment horizontal="center"/>
      <protection hidden="1"/>
    </xf>
    <xf numFmtId="0" fontId="64" fillId="0" borderId="59" xfId="0" applyFont="1" applyFill="1" applyBorder="1" applyAlignment="1" applyProtection="1">
      <alignment horizontal="center"/>
      <protection hidden="1"/>
    </xf>
    <xf numFmtId="0" fontId="64" fillId="0" borderId="65" xfId="0" applyFont="1" applyFill="1" applyBorder="1" applyAlignment="1" applyProtection="1">
      <alignment/>
      <protection hidden="1"/>
    </xf>
    <xf numFmtId="0" fontId="64" fillId="0" borderId="66" xfId="0" applyFont="1" applyFill="1" applyBorder="1" applyAlignment="1" applyProtection="1">
      <alignment/>
      <protection hidden="1"/>
    </xf>
    <xf numFmtId="0" fontId="65" fillId="0" borderId="61" xfId="0" applyFont="1" applyFill="1" applyBorder="1" applyAlignment="1" applyProtection="1">
      <alignment/>
      <protection hidden="1"/>
    </xf>
    <xf numFmtId="0" fontId="65" fillId="0" borderId="62" xfId="0" applyFont="1" applyFill="1" applyBorder="1" applyAlignment="1" applyProtection="1">
      <alignment/>
      <protection hidden="1"/>
    </xf>
    <xf numFmtId="0" fontId="3" fillId="0" borderId="51" xfId="0" applyFont="1" applyFill="1" applyBorder="1" applyAlignment="1" applyProtection="1">
      <alignment horizontal="center"/>
      <protection hidden="1"/>
    </xf>
    <xf numFmtId="0" fontId="3" fillId="0" borderId="54" xfId="0" applyFont="1" applyFill="1" applyBorder="1" applyAlignment="1" applyProtection="1">
      <alignment horizontal="center"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0" fontId="66" fillId="0" borderId="51" xfId="0" applyFont="1" applyBorder="1" applyAlignment="1" applyProtection="1">
      <alignment horizontal="center"/>
      <protection hidden="1"/>
    </xf>
    <xf numFmtId="0" fontId="66" fillId="0" borderId="54" xfId="0" applyFont="1" applyBorder="1" applyAlignment="1" applyProtection="1">
      <alignment horizontal="center"/>
      <protection hidden="1"/>
    </xf>
    <xf numFmtId="0" fontId="66" fillId="0" borderId="32" xfId="0" applyFont="1" applyBorder="1" applyAlignment="1" applyProtection="1">
      <alignment horizontal="center"/>
      <protection hidden="1"/>
    </xf>
    <xf numFmtId="0" fontId="13" fillId="0" borderId="51" xfId="0" applyFont="1" applyFill="1" applyBorder="1" applyAlignment="1" applyProtection="1">
      <alignment horizontal="center" vertical="top"/>
      <protection hidden="1"/>
    </xf>
    <xf numFmtId="0" fontId="14" fillId="0" borderId="54" xfId="0" applyFont="1" applyFill="1" applyBorder="1" applyAlignment="1" applyProtection="1">
      <alignment vertical="top"/>
      <protection hidden="1"/>
    </xf>
    <xf numFmtId="0" fontId="14" fillId="0" borderId="32" xfId="0" applyFont="1" applyFill="1" applyBorder="1" applyAlignment="1" applyProtection="1">
      <alignment vertical="top"/>
      <protection hidden="1"/>
    </xf>
    <xf numFmtId="0" fontId="10" fillId="33" borderId="51" xfId="0" applyFont="1" applyFill="1" applyBorder="1" applyAlignment="1" applyProtection="1">
      <alignment horizontal="center" vertical="center"/>
      <protection hidden="1"/>
    </xf>
    <xf numFmtId="0" fontId="10" fillId="33" borderId="54" xfId="0" applyFont="1" applyFill="1" applyBorder="1" applyAlignment="1" applyProtection="1">
      <alignment horizontal="center" vertical="center"/>
      <protection hidden="1"/>
    </xf>
    <xf numFmtId="0" fontId="10" fillId="33" borderId="32" xfId="0" applyFont="1" applyFill="1" applyBorder="1" applyAlignment="1" applyProtection="1">
      <alignment horizontal="center" vertical="center"/>
      <protection hidden="1"/>
    </xf>
    <xf numFmtId="0" fontId="10" fillId="33" borderId="19" xfId="0" applyFont="1" applyFill="1" applyBorder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hidden="1"/>
    </xf>
    <xf numFmtId="0" fontId="10" fillId="33" borderId="27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27" xfId="0" applyFont="1" applyFill="1" applyBorder="1" applyAlignment="1" applyProtection="1">
      <alignment horizontal="center"/>
      <protection hidden="1"/>
    </xf>
    <xf numFmtId="0" fontId="10" fillId="33" borderId="20" xfId="0" applyFont="1" applyFill="1" applyBorder="1" applyAlignment="1" applyProtection="1">
      <alignment horizontal="left" vertical="center" wrapText="1"/>
      <protection hidden="1"/>
    </xf>
    <xf numFmtId="0" fontId="10" fillId="33" borderId="38" xfId="0" applyFont="1" applyFill="1" applyBorder="1" applyAlignment="1" applyProtection="1">
      <alignment horizontal="left" vertical="center" wrapText="1"/>
      <protection hidden="1"/>
    </xf>
    <xf numFmtId="0" fontId="10" fillId="33" borderId="25" xfId="0" applyFont="1" applyFill="1" applyBorder="1" applyAlignment="1" applyProtection="1">
      <alignment horizontal="left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/>
      <protection hidden="1"/>
    </xf>
    <xf numFmtId="0" fontId="4" fillId="33" borderId="32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/>
      <protection hidden="1"/>
    </xf>
    <xf numFmtId="0" fontId="2" fillId="0" borderId="32" xfId="0" applyFont="1" applyFill="1" applyBorder="1" applyAlignment="1" applyProtection="1">
      <alignment horizontal="center"/>
      <protection hidden="1"/>
    </xf>
    <xf numFmtId="0" fontId="2" fillId="0" borderId="51" xfId="0" applyFont="1" applyFill="1" applyBorder="1" applyAlignment="1" applyProtection="1">
      <alignment horizontal="center"/>
      <protection hidden="1"/>
    </xf>
    <xf numFmtId="0" fontId="3" fillId="33" borderId="20" xfId="0" applyFont="1" applyFill="1" applyBorder="1" applyAlignment="1" applyProtection="1">
      <alignment horizontal="left" vertical="center" wrapText="1"/>
      <protection hidden="1"/>
    </xf>
    <xf numFmtId="0" fontId="3" fillId="33" borderId="38" xfId="0" applyFont="1" applyFill="1" applyBorder="1" applyAlignment="1" applyProtection="1">
      <alignment horizontal="left" vertical="center" wrapText="1"/>
      <protection hidden="1"/>
    </xf>
    <xf numFmtId="0" fontId="3" fillId="33" borderId="25" xfId="0" applyFont="1" applyFill="1" applyBorder="1" applyAlignment="1" applyProtection="1">
      <alignment horizontal="left" vertical="center" wrapText="1"/>
      <protection hidden="1"/>
    </xf>
    <xf numFmtId="0" fontId="0" fillId="0" borderId="51" xfId="0" applyFill="1" applyBorder="1" applyAlignment="1" applyProtection="1">
      <alignment horizontal="center"/>
      <protection hidden="1"/>
    </xf>
    <xf numFmtId="0" fontId="0" fillId="0" borderId="54" xfId="0" applyFill="1" applyBorder="1" applyAlignment="1" applyProtection="1">
      <alignment horizontal="center"/>
      <protection hidden="1"/>
    </xf>
    <xf numFmtId="0" fontId="0" fillId="0" borderId="32" xfId="0" applyFill="1" applyBorder="1" applyAlignment="1" applyProtection="1">
      <alignment horizontal="center"/>
      <protection hidden="1"/>
    </xf>
    <xf numFmtId="0" fontId="12" fillId="0" borderId="47" xfId="0" applyFont="1" applyFill="1" applyBorder="1" applyAlignment="1" applyProtection="1">
      <alignment horizontal="right" vertical="center" wrapText="1"/>
      <protection hidden="1"/>
    </xf>
    <xf numFmtId="0" fontId="12" fillId="0" borderId="48" xfId="0" applyFont="1" applyFill="1" applyBorder="1" applyAlignment="1" applyProtection="1">
      <alignment horizontal="right" vertical="center" wrapText="1"/>
      <protection hidden="1"/>
    </xf>
    <xf numFmtId="0" fontId="12" fillId="33" borderId="19" xfId="0" applyFont="1" applyFill="1" applyBorder="1" applyAlignment="1" applyProtection="1">
      <alignment horizontal="center" vertical="center"/>
      <protection hidden="1"/>
    </xf>
    <xf numFmtId="0" fontId="12" fillId="33" borderId="10" xfId="0" applyFont="1" applyFill="1" applyBorder="1" applyAlignment="1" applyProtection="1">
      <alignment horizontal="center" vertical="center"/>
      <protection hidden="1"/>
    </xf>
    <xf numFmtId="0" fontId="12" fillId="33" borderId="27" xfId="0" applyFont="1" applyFill="1" applyBorder="1" applyAlignment="1" applyProtection="1">
      <alignment horizontal="center" vertical="center"/>
      <protection hidden="1"/>
    </xf>
    <xf numFmtId="0" fontId="10" fillId="0" borderId="47" xfId="0" applyFont="1" applyFill="1" applyBorder="1" applyAlignment="1" applyProtection="1">
      <alignment horizontal="right" vertical="center" wrapText="1"/>
      <protection hidden="1"/>
    </xf>
    <xf numFmtId="0" fontId="10" fillId="0" borderId="48" xfId="0" applyFont="1" applyFill="1" applyBorder="1" applyAlignment="1" applyProtection="1">
      <alignment horizontal="right" vertical="center" wrapText="1"/>
      <protection hidden="1"/>
    </xf>
    <xf numFmtId="0" fontId="12" fillId="33" borderId="51" xfId="0" applyFont="1" applyFill="1" applyBorder="1" applyAlignment="1" applyProtection="1">
      <alignment horizontal="left" vertical="center" wrapText="1"/>
      <protection hidden="1"/>
    </xf>
    <xf numFmtId="0" fontId="12" fillId="33" borderId="54" xfId="0" applyFont="1" applyFill="1" applyBorder="1" applyAlignment="1" applyProtection="1">
      <alignment horizontal="left" vertical="center" wrapText="1"/>
      <protection hidden="1"/>
    </xf>
    <xf numFmtId="0" fontId="12" fillId="33" borderId="3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zoomScale="75" zoomScaleNormal="75" zoomScalePageLayoutView="0" workbookViewId="0" topLeftCell="A1">
      <selection activeCell="AL4" sqref="AL4"/>
    </sheetView>
  </sheetViews>
  <sheetFormatPr defaultColWidth="9.140625" defaultRowHeight="12.75"/>
  <cols>
    <col min="1" max="1" width="23.00390625" style="2" customWidth="1"/>
    <col min="2" max="2" width="9.421875" style="2" bestFit="1" customWidth="1"/>
    <col min="3" max="3" width="8.28125" style="2" bestFit="1" customWidth="1"/>
    <col min="4" max="4" width="6.28125" style="2" bestFit="1" customWidth="1"/>
    <col min="5" max="5" width="6.00390625" style="2" bestFit="1" customWidth="1"/>
    <col min="6" max="6" width="6.28125" style="2" customWidth="1"/>
    <col min="7" max="7" width="8.28125" style="2" bestFit="1" customWidth="1"/>
    <col min="8" max="8" width="6.28125" style="2" bestFit="1" customWidth="1"/>
    <col min="9" max="9" width="8.421875" style="2" bestFit="1" customWidth="1"/>
    <col min="10" max="10" width="6.28125" style="2" bestFit="1" customWidth="1"/>
    <col min="11" max="11" width="12.57421875" style="2" bestFit="1" customWidth="1"/>
    <col min="12" max="12" width="6.28125" style="2" bestFit="1" customWidth="1"/>
    <col min="13" max="13" width="12.28125" style="2" customWidth="1"/>
    <col min="14" max="14" width="6.8515625" style="2" customWidth="1"/>
    <col min="15" max="15" width="9.57421875" style="2" customWidth="1"/>
    <col min="16" max="21" width="9.57421875" style="2" hidden="1" customWidth="1"/>
    <col min="22" max="23" width="4.7109375" style="2" hidden="1" customWidth="1"/>
    <col min="24" max="24" width="5.140625" style="2" hidden="1" customWidth="1"/>
    <col min="25" max="25" width="5.8515625" style="2" hidden="1" customWidth="1"/>
    <col min="26" max="32" width="5.140625" style="2" hidden="1" customWidth="1"/>
    <col min="33" max="33" width="29.57421875" style="2" hidden="1" customWidth="1"/>
    <col min="34" max="34" width="28.00390625" style="2" hidden="1" customWidth="1"/>
    <col min="35" max="16384" width="9.140625" style="2" customWidth="1"/>
  </cols>
  <sheetData>
    <row r="1" spans="1:34" ht="39.75" customHeight="1" thickBot="1">
      <c r="A1" s="267" t="e">
        <f>#REF!</f>
        <v>#REF!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9"/>
      <c r="P1" s="15"/>
      <c r="Q1" s="15"/>
      <c r="R1" s="15"/>
      <c r="S1" s="15"/>
      <c r="T1" s="15"/>
      <c r="U1" s="15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38.25" customHeight="1" thickBot="1">
      <c r="A2" s="158" t="e">
        <f>IF(A3=1,"Fiú",IF(A3=2,"Leány",""))</f>
        <v>#REF!</v>
      </c>
      <c r="B2" s="251" t="s">
        <v>44</v>
      </c>
      <c r="C2" s="252"/>
      <c r="D2" s="253"/>
      <c r="E2" s="257" t="s">
        <v>0</v>
      </c>
      <c r="F2" s="257"/>
      <c r="G2" s="257"/>
      <c r="H2" s="257"/>
      <c r="I2" s="257"/>
      <c r="J2" s="257"/>
      <c r="K2" s="257"/>
      <c r="L2" s="258"/>
      <c r="M2" s="261" t="s">
        <v>53</v>
      </c>
      <c r="N2" s="262"/>
      <c r="O2" s="263"/>
      <c r="P2" s="17"/>
      <c r="Q2" s="17"/>
      <c r="R2" s="17"/>
      <c r="S2" s="17"/>
      <c r="T2" s="17"/>
      <c r="U2" s="17"/>
      <c r="V2" s="242"/>
      <c r="W2" s="242"/>
      <c r="X2" s="242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12" customHeight="1" thickBot="1">
      <c r="A3" s="14" t="e">
        <f>#REF!</f>
        <v>#REF!</v>
      </c>
      <c r="B3" s="254"/>
      <c r="C3" s="255"/>
      <c r="D3" s="256"/>
      <c r="E3" s="259"/>
      <c r="F3" s="259"/>
      <c r="G3" s="259"/>
      <c r="H3" s="259"/>
      <c r="I3" s="259"/>
      <c r="J3" s="259"/>
      <c r="K3" s="259"/>
      <c r="L3" s="260"/>
      <c r="M3" s="264"/>
      <c r="N3" s="265"/>
      <c r="O3" s="266"/>
      <c r="P3" s="19"/>
      <c r="Q3" s="19"/>
      <c r="R3" s="19"/>
      <c r="S3" s="19"/>
      <c r="T3" s="19"/>
      <c r="U3" s="19"/>
      <c r="V3" s="20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</row>
    <row r="4" spans="1:34" ht="34.5" customHeight="1" thickBot="1">
      <c r="A4" s="272" t="s">
        <v>1</v>
      </c>
      <c r="B4" s="247" t="s">
        <v>2</v>
      </c>
      <c r="C4" s="274" t="s">
        <v>8</v>
      </c>
      <c r="D4" s="275"/>
      <c r="E4" s="274" t="s">
        <v>5</v>
      </c>
      <c r="F4" s="275"/>
      <c r="G4" s="276" t="s">
        <v>6</v>
      </c>
      <c r="H4" s="277"/>
      <c r="I4" s="279" t="s">
        <v>45</v>
      </c>
      <c r="J4" s="280"/>
      <c r="K4" s="245" t="s">
        <v>54</v>
      </c>
      <c r="L4" s="246"/>
      <c r="M4" s="247" t="s">
        <v>7</v>
      </c>
      <c r="N4" s="270" t="s">
        <v>25</v>
      </c>
      <c r="O4" s="249" t="s">
        <v>24</v>
      </c>
      <c r="P4" s="21"/>
      <c r="Q4" s="21"/>
      <c r="R4" s="21"/>
      <c r="S4" s="21"/>
      <c r="T4" s="21"/>
      <c r="U4" s="21"/>
      <c r="V4" s="22">
        <v>100</v>
      </c>
      <c r="W4" s="23" t="s">
        <v>42</v>
      </c>
      <c r="X4" s="24" t="s">
        <v>43</v>
      </c>
      <c r="Y4" s="25" t="s">
        <v>48</v>
      </c>
      <c r="Z4" s="25">
        <v>800</v>
      </c>
      <c r="AA4" s="240"/>
      <c r="AB4" s="240"/>
      <c r="AC4" s="240"/>
      <c r="AD4" s="240"/>
      <c r="AE4" s="240"/>
      <c r="AF4" s="240"/>
      <c r="AG4" s="25"/>
      <c r="AH4" s="25"/>
    </row>
    <row r="5" spans="1:34" ht="25.5" customHeight="1" thickBot="1">
      <c r="A5" s="273"/>
      <c r="B5" s="248"/>
      <c r="C5" s="48" t="s">
        <v>51</v>
      </c>
      <c r="D5" s="45" t="s">
        <v>4</v>
      </c>
      <c r="E5" s="48" t="s">
        <v>46</v>
      </c>
      <c r="F5" s="45" t="s">
        <v>4</v>
      </c>
      <c r="G5" s="48" t="s">
        <v>52</v>
      </c>
      <c r="H5" s="45" t="s">
        <v>4</v>
      </c>
      <c r="I5" s="48" t="s">
        <v>52</v>
      </c>
      <c r="J5" s="45" t="s">
        <v>4</v>
      </c>
      <c r="K5" s="48" t="s">
        <v>50</v>
      </c>
      <c r="L5" s="45" t="s">
        <v>4</v>
      </c>
      <c r="M5" s="248"/>
      <c r="N5" s="271"/>
      <c r="O5" s="250"/>
      <c r="P5" s="26"/>
      <c r="Q5" s="26"/>
      <c r="R5" s="26"/>
      <c r="S5" s="26"/>
      <c r="T5" s="26"/>
      <c r="U5" s="26"/>
      <c r="V5" s="22">
        <v>100</v>
      </c>
      <c r="W5" s="23" t="s">
        <v>42</v>
      </c>
      <c r="X5" s="24" t="s">
        <v>43</v>
      </c>
      <c r="Y5" s="27" t="s">
        <v>48</v>
      </c>
      <c r="Z5" s="27">
        <v>800</v>
      </c>
      <c r="AA5" s="241"/>
      <c r="AB5" s="241"/>
      <c r="AC5" s="241"/>
      <c r="AD5" s="241"/>
      <c r="AE5" s="241"/>
      <c r="AF5" s="241"/>
      <c r="AG5" s="27"/>
      <c r="AH5" s="27"/>
    </row>
    <row r="6" spans="1:34" ht="18" customHeight="1">
      <c r="A6" s="217"/>
      <c r="B6" s="220"/>
      <c r="C6" s="244"/>
      <c r="D6" s="225" t="e">
        <f>IF($A$3="","",IF(A6="","",IF(C6="",0,IF(C6=0,0,IF($A$3=1,LOOKUP(C6,segéd!$G$4:$G$604,segéd!$A$4:$A$604),IF($A$3=2,LOOKUP(C6,segéd!$AE$4:$AE$604,segéd!$Y$4:$Y$604)))))))</f>
        <v>#REF!</v>
      </c>
      <c r="E6" s="39"/>
      <c r="F6" s="225" t="e">
        <f>IF($A$3="","",IF(A6="","",IF(SUM(E6:E8)=0,0,IF($A$2="fiú",LOOKUP(LARGE(E6:E8,1),segéd!$Q$3:$Q$604,segéd!$U$3:$U$304),IF($A$2="leány",LOOKUP(LARGE(E6:E8,1),segéd!$V$3:$V$304,segéd!$U$3:$U$304))))))</f>
        <v>#REF!</v>
      </c>
      <c r="G6" s="42"/>
      <c r="H6" s="225" t="e">
        <f>IF($A$3="","",IF(A6="","",IF(SUM(G6:G8)=0,0,IF($A$2="leány",LOOKUP(LARGE(G6:G8,1),segéd!$X$3:$X$304,segéd!$U$3:$U$304),IF($A$2="fiú",LOOKUP(LARGE(G6:G8,1),segéd!$T$3:$T$304,segéd!$U$3:$U$304))))))</f>
        <v>#REF!</v>
      </c>
      <c r="I6" s="42"/>
      <c r="J6" s="225" t="e">
        <f>IF($A$3="","",IF(A6="","",IF(SUM(I6:I8)=0,0,IF($A$3=2,LOOKUP(LARGE(I6:I8,1),segéd!$W$3:$W$304,segéd!$U$3:$U$304),IF($A$3=1,LOOKUP(LARGE(I6:I8,1),segéd!$S$3:$S$304,segéd!$U$3:$U$304))))))</f>
        <v>#REF!</v>
      </c>
      <c r="K6" s="231"/>
      <c r="L6" s="225" t="e">
        <f>IF($A$3="","",IF(A6="","",IF(K6="",0,IF(K6=0,0,IF($A$3=1,LOOKUP(K6,segéd!$K$4:$K$604,segéd!$A$4:$A$604),IF($A$3=2,LOOKUP(K6,segéd!$AI$4:$AI$604,segéd!$Y$4:$Y$604)))))))</f>
        <v>#REF!</v>
      </c>
      <c r="M6" s="233">
        <f>IF(A6="","",SUM(P6:T8))</f>
      </c>
      <c r="N6" s="236">
        <f>IF(A6="","",RANK(AH6,$AH$6:$AH$29))</f>
      </c>
      <c r="O6" s="238"/>
      <c r="P6" s="213" t="e">
        <f>IF(D6="",0,D6)</f>
        <v>#REF!</v>
      </c>
      <c r="Q6" s="213" t="e">
        <f>IF(F6="",0,F6)</f>
        <v>#REF!</v>
      </c>
      <c r="R6" s="213" t="e">
        <f>IF(H6="",0,H6)</f>
        <v>#REF!</v>
      </c>
      <c r="S6" s="213" t="e">
        <f>IF(J6="",0,J6)</f>
        <v>#REF!</v>
      </c>
      <c r="T6" s="213" t="e">
        <f>IF(L6="",0,L6)</f>
        <v>#REF!</v>
      </c>
      <c r="U6" s="213">
        <f>IF(A6="",0,M6)</f>
        <v>0</v>
      </c>
      <c r="V6" s="201">
        <f>IF(M6="","",RANK(D6,$D$6:$D$29))</f>
      </c>
      <c r="W6" s="201">
        <f>IF(M6="","",RANK(F6,$F$6:$F$29))</f>
      </c>
      <c r="X6" s="201">
        <f>IF(M6="","",RANK(H6,$H$6:$H$29))</f>
      </c>
      <c r="Y6" s="201">
        <f>IF(M6="","",RANK(J6,$J$6:$J$29))</f>
      </c>
      <c r="Z6" s="201">
        <f>IF(M6="","",RANK(L6,$L$6:$L$29))</f>
      </c>
      <c r="AA6" s="204">
        <f>COUNTIF($V6:$X8,1)</f>
        <v>0</v>
      </c>
      <c r="AB6" s="204">
        <f>COUNTIF($V6:$X8,2)</f>
        <v>0</v>
      </c>
      <c r="AC6" s="204">
        <f>COUNTIF($V6:$X8,3)</f>
        <v>0</v>
      </c>
      <c r="AD6" s="204">
        <f>COUNTIF($V6:$X8,4)</f>
        <v>0</v>
      </c>
      <c r="AE6" s="204">
        <f>COUNTIF($V6:$X8,5)</f>
        <v>0</v>
      </c>
      <c r="AF6" s="204">
        <f>COUNTIF($V6:$X8,6)</f>
        <v>0</v>
      </c>
      <c r="AG6" s="207">
        <f>(AF6+AE6*10+AD6*100+AC6*1000+AB6*10000+AA6*100000)/10000000</f>
        <v>0</v>
      </c>
      <c r="AH6" s="210">
        <f>IF(A6="","",U6+AG6)</f>
      </c>
    </row>
    <row r="7" spans="1:34" ht="18" customHeight="1">
      <c r="A7" s="217"/>
      <c r="B7" s="220"/>
      <c r="C7" s="223"/>
      <c r="D7" s="226"/>
      <c r="E7" s="37"/>
      <c r="F7" s="228"/>
      <c r="G7" s="40"/>
      <c r="H7" s="228"/>
      <c r="I7" s="40"/>
      <c r="J7" s="228"/>
      <c r="K7" s="231"/>
      <c r="L7" s="226"/>
      <c r="M7" s="234"/>
      <c r="N7" s="236"/>
      <c r="O7" s="238"/>
      <c r="P7" s="214"/>
      <c r="Q7" s="214"/>
      <c r="R7" s="214"/>
      <c r="S7" s="214"/>
      <c r="T7" s="214"/>
      <c r="U7" s="214"/>
      <c r="V7" s="202"/>
      <c r="W7" s="202"/>
      <c r="X7" s="202"/>
      <c r="Y7" s="202"/>
      <c r="Z7" s="202"/>
      <c r="AA7" s="205"/>
      <c r="AB7" s="205"/>
      <c r="AC7" s="205"/>
      <c r="AD7" s="205"/>
      <c r="AE7" s="205"/>
      <c r="AF7" s="205"/>
      <c r="AG7" s="208"/>
      <c r="AH7" s="211"/>
    </row>
    <row r="8" spans="1:34" ht="18" customHeight="1" thickBot="1">
      <c r="A8" s="218"/>
      <c r="B8" s="221"/>
      <c r="C8" s="224"/>
      <c r="D8" s="227"/>
      <c r="E8" s="38"/>
      <c r="F8" s="229"/>
      <c r="G8" s="41"/>
      <c r="H8" s="229"/>
      <c r="I8" s="41"/>
      <c r="J8" s="229"/>
      <c r="K8" s="232"/>
      <c r="L8" s="227"/>
      <c r="M8" s="235"/>
      <c r="N8" s="237"/>
      <c r="O8" s="239"/>
      <c r="P8" s="215"/>
      <c r="Q8" s="215"/>
      <c r="R8" s="215"/>
      <c r="S8" s="215"/>
      <c r="T8" s="215"/>
      <c r="U8" s="215"/>
      <c r="V8" s="203"/>
      <c r="W8" s="203"/>
      <c r="X8" s="203"/>
      <c r="Y8" s="203"/>
      <c r="Z8" s="203"/>
      <c r="AA8" s="206"/>
      <c r="AB8" s="206"/>
      <c r="AC8" s="206"/>
      <c r="AD8" s="206"/>
      <c r="AE8" s="206"/>
      <c r="AF8" s="206"/>
      <c r="AG8" s="209"/>
      <c r="AH8" s="212"/>
    </row>
    <row r="9" spans="1:34" ht="18" customHeight="1">
      <c r="A9" s="216"/>
      <c r="B9" s="219"/>
      <c r="C9" s="222"/>
      <c r="D9" s="225" t="e">
        <f>IF($A$3="","",IF(A9="","",IF(C9="",0,IF(C9=0,0,IF($A$3=1,LOOKUP(C9,segéd!$G$4:$G$604,segéd!$A$4:$A$604),IF($A$3=2,LOOKUP(C9,segéd!$AE$4:$AE$604,segéd!$Y$4:$Y$604)))))))</f>
        <v>#REF!</v>
      </c>
      <c r="E9" s="39"/>
      <c r="F9" s="225" t="e">
        <f>IF($A$3="","",IF(A9="","",IF(SUM(E9:E11)=0,0,IF($A$2="fiú",LOOKUP(LARGE(E9:E11,1),segéd!$Q$3:$Q$604,segéd!$U$3:$U$304),IF($A$2="leány",LOOKUP(LARGE(E9:E11,1),segéd!$V$3:$V$304,segéd!$U$3:$U$304))))))</f>
        <v>#REF!</v>
      </c>
      <c r="G9" s="42"/>
      <c r="H9" s="225" t="e">
        <f>IF($A$3="","",IF(A9="","",IF(SUM(G9:G11)=0,0,IF($A$2="leány",LOOKUP(LARGE(G9:G11,1),segéd!$X$3:$X$304,segéd!$U$3:$U$304),IF($A$2="fiú",LOOKUP(LARGE(G9:G11,1),segéd!$T$3:$T$304,segéd!$U$3:$U$304))))))</f>
        <v>#REF!</v>
      </c>
      <c r="I9" s="42"/>
      <c r="J9" s="225" t="e">
        <f>IF($A$3="","",IF(A9="","",IF(SUM(I9:I11)=0,0,IF($A$3=2,LOOKUP(LARGE(I9:I11,1),segéd!$W$3:$W$304,segéd!$U$3:$U$304),IF($A$3=1,LOOKUP(LARGE(I9:I11,1),segéd!$S$3:$S$304,segéd!$U$3:$U$304))))))</f>
        <v>#REF!</v>
      </c>
      <c r="K9" s="230"/>
      <c r="L9" s="225" t="e">
        <f>IF($A$3="","",IF(A9="","",IF(K9="",0,IF(K9=0,0,IF($A$3=1,LOOKUP(K9,segéd!$K$4:$K$604,segéd!$A$4:$A$604),IF($A$3=2,LOOKUP(K9,segéd!$AI$4:$AI$604,segéd!$Y$4:$Y$604)))))))</f>
        <v>#REF!</v>
      </c>
      <c r="M9" s="233">
        <f>IF(A9="","",SUM(P9:T11))</f>
      </c>
      <c r="N9" s="236">
        <f>IF(A9="","",RANK(AH9,$AH$6:$AH$29))</f>
      </c>
      <c r="O9" s="278" t="s">
        <v>32</v>
      </c>
      <c r="P9" s="213" t="e">
        <f>IF(D9="",0,D9)</f>
        <v>#REF!</v>
      </c>
      <c r="Q9" s="213" t="e">
        <f>IF(F9="",0,F9)</f>
        <v>#REF!</v>
      </c>
      <c r="R9" s="213" t="e">
        <f>IF(H9="",0,H9)</f>
        <v>#REF!</v>
      </c>
      <c r="S9" s="213" t="e">
        <f>IF(J9="",0,J9)</f>
        <v>#REF!</v>
      </c>
      <c r="T9" s="213" t="e">
        <f>IF(L9="",0,L9)</f>
        <v>#REF!</v>
      </c>
      <c r="U9" s="213">
        <f>IF(A9="",0,M9)</f>
        <v>0</v>
      </c>
      <c r="V9" s="201">
        <f>IF(M9="","",RANK(D9,$D$6:$D$29))</f>
      </c>
      <c r="W9" s="201">
        <f>IF(M9="","",RANK(F9,$F$6:$F$29))</f>
      </c>
      <c r="X9" s="201">
        <f>IF(M9="","",RANK(H9,$H$6:$H$29))</f>
      </c>
      <c r="Y9" s="201">
        <f>IF(M9="","",RANK(J9,$J$6:$J$29))</f>
      </c>
      <c r="Z9" s="201">
        <f>IF(M9="","",RANK(L9,$L$6:$L$29))</f>
      </c>
      <c r="AA9" s="204">
        <f>COUNTIF($V9:$X11,1)</f>
        <v>0</v>
      </c>
      <c r="AB9" s="204">
        <f>COUNTIF($V9:$X11,2)</f>
        <v>0</v>
      </c>
      <c r="AC9" s="204">
        <f>COUNTIF($V9:$X11,3)</f>
        <v>0</v>
      </c>
      <c r="AD9" s="204">
        <f>COUNTIF($V9:$X11,4)</f>
        <v>0</v>
      </c>
      <c r="AE9" s="204">
        <f>COUNTIF($V9:$X11,5)</f>
        <v>0</v>
      </c>
      <c r="AF9" s="204">
        <f>COUNTIF($V9:$X11,6)</f>
        <v>0</v>
      </c>
      <c r="AG9" s="207">
        <f>(AF9+AE9*10+AD9*100+AC9*1000+AB9*10000+AA9*100000)/10000000</f>
        <v>0</v>
      </c>
      <c r="AH9" s="210">
        <f>IF(A9="","",U9+AG9)</f>
      </c>
    </row>
    <row r="10" spans="1:34" ht="18" customHeight="1">
      <c r="A10" s="217"/>
      <c r="B10" s="220"/>
      <c r="C10" s="223"/>
      <c r="D10" s="226"/>
      <c r="E10" s="37"/>
      <c r="F10" s="228"/>
      <c r="G10" s="40"/>
      <c r="H10" s="228"/>
      <c r="I10" s="40"/>
      <c r="J10" s="228"/>
      <c r="K10" s="231"/>
      <c r="L10" s="226"/>
      <c r="M10" s="234"/>
      <c r="N10" s="236"/>
      <c r="O10" s="238"/>
      <c r="P10" s="214"/>
      <c r="Q10" s="214"/>
      <c r="R10" s="214"/>
      <c r="S10" s="214"/>
      <c r="T10" s="214"/>
      <c r="U10" s="214"/>
      <c r="V10" s="202"/>
      <c r="W10" s="202"/>
      <c r="X10" s="202"/>
      <c r="Y10" s="202"/>
      <c r="Z10" s="202"/>
      <c r="AA10" s="205"/>
      <c r="AB10" s="205"/>
      <c r="AC10" s="205"/>
      <c r="AD10" s="205"/>
      <c r="AE10" s="205"/>
      <c r="AF10" s="205"/>
      <c r="AG10" s="208"/>
      <c r="AH10" s="211"/>
    </row>
    <row r="11" spans="1:34" ht="18" customHeight="1" thickBot="1">
      <c r="A11" s="218"/>
      <c r="B11" s="221"/>
      <c r="C11" s="224"/>
      <c r="D11" s="227"/>
      <c r="E11" s="38"/>
      <c r="F11" s="229"/>
      <c r="G11" s="41"/>
      <c r="H11" s="229"/>
      <c r="I11" s="41"/>
      <c r="J11" s="229"/>
      <c r="K11" s="232"/>
      <c r="L11" s="227"/>
      <c r="M11" s="235"/>
      <c r="N11" s="237"/>
      <c r="O11" s="239"/>
      <c r="P11" s="215"/>
      <c r="Q11" s="215"/>
      <c r="R11" s="215"/>
      <c r="S11" s="215"/>
      <c r="T11" s="215"/>
      <c r="U11" s="215"/>
      <c r="V11" s="203"/>
      <c r="W11" s="203"/>
      <c r="X11" s="203"/>
      <c r="Y11" s="203"/>
      <c r="Z11" s="203"/>
      <c r="AA11" s="206"/>
      <c r="AB11" s="206"/>
      <c r="AC11" s="206"/>
      <c r="AD11" s="206"/>
      <c r="AE11" s="206"/>
      <c r="AF11" s="206"/>
      <c r="AG11" s="209"/>
      <c r="AH11" s="212"/>
    </row>
    <row r="12" spans="1:34" ht="21" customHeight="1">
      <c r="A12" s="216"/>
      <c r="B12" s="219"/>
      <c r="C12" s="222"/>
      <c r="D12" s="225" t="e">
        <f>IF($A$3="","",IF(A12="","",IF(C12="",0,IF(C12=0,0,IF($A$3=1,LOOKUP(C12,segéd!$G$4:$G$604,segéd!$A$4:$A$604),IF($A$3=2,LOOKUP(C12,segéd!$AE$4:$AE$604,segéd!$Y$4:$Y$604)))))))</f>
        <v>#REF!</v>
      </c>
      <c r="E12" s="39"/>
      <c r="F12" s="225" t="e">
        <f>IF($A$3="","",IF(A12="","",IF(SUM(E12:E14)=0,0,IF($A$2="fiú",LOOKUP(LARGE(E12:E14,1),segéd!$Q$3:$Q$604,segéd!$U$3:$U$304),IF($A$2="leány",LOOKUP(LARGE(E12:E14,1),segéd!$V$3:$V$304,segéd!$U$3:$U$304))))))</f>
        <v>#REF!</v>
      </c>
      <c r="G12" s="42"/>
      <c r="H12" s="225" t="e">
        <f>IF($A$3="","",IF(A12="","",IF(SUM(G12:G14)=0,0,IF($A$2="leány",LOOKUP(LARGE(G12:G14,1),segéd!$X$3:$X$304,segéd!$U$3:$U$304),IF($A$2="fiú",LOOKUP(LARGE(G12:G14,1),segéd!$T$3:$T$304,segéd!$U$3:$U$304))))))</f>
        <v>#REF!</v>
      </c>
      <c r="I12" s="42"/>
      <c r="J12" s="225" t="e">
        <f>IF($A$3="","",IF(A12="","",IF(SUM(I12:I14)=0,0,IF($A$3=2,LOOKUP(LARGE(I12:I14,1),segéd!$W$3:$W$304,segéd!$U$3:$U$304),IF($A$3=1,LOOKUP(LARGE(I12:I14,1),segéd!$S$3:$S$304,segéd!$U$3:$U$304))))))</f>
        <v>#REF!</v>
      </c>
      <c r="K12" s="230"/>
      <c r="L12" s="225" t="e">
        <f>IF($A$3="","",IF(A12="","",IF(K12="",0,IF(K12=0,0,IF($A$3=1,LOOKUP(K12,segéd!$K$4:$K$604,segéd!$A$4:$A$604),IF($A$3=2,LOOKUP(K12,segéd!$AI$4:$AI$604,segéd!$Y$4:$Y$604)))))))</f>
        <v>#REF!</v>
      </c>
      <c r="M12" s="233">
        <f>IF(A12="","",SUM(P12:T14))</f>
      </c>
      <c r="N12" s="236">
        <f>IF(A12="","",RANK(AH12,$AH$6:$AH$29))</f>
      </c>
      <c r="O12" s="278" t="s">
        <v>32</v>
      </c>
      <c r="P12" s="213" t="e">
        <f>IF(D12="",0,D12)</f>
        <v>#REF!</v>
      </c>
      <c r="Q12" s="213" t="e">
        <f>IF(F12="",0,F12)</f>
        <v>#REF!</v>
      </c>
      <c r="R12" s="213" t="e">
        <f>IF(H12="",0,H12)</f>
        <v>#REF!</v>
      </c>
      <c r="S12" s="213" t="e">
        <f>IF(J12="",0,J12)</f>
        <v>#REF!</v>
      </c>
      <c r="T12" s="213" t="e">
        <f>IF(L12="",0,L12)</f>
        <v>#REF!</v>
      </c>
      <c r="U12" s="213">
        <f>IF(A12="",0,M12)</f>
        <v>0</v>
      </c>
      <c r="V12" s="201">
        <f>IF(M12="","",RANK(D12,$D$6:$D$29))</f>
      </c>
      <c r="W12" s="201">
        <f>IF(M12="","",RANK(F12,$F$6:$F$29))</f>
      </c>
      <c r="X12" s="201">
        <f>IF(M12="","",RANK(H12,$H$6:$H$29))</f>
      </c>
      <c r="Y12" s="201">
        <f>IF(M12="","",RANK(J12,$J$6:$J$29))</f>
      </c>
      <c r="Z12" s="201">
        <f>IF(M12="","",RANK(L12,$L$6:$L$29))</f>
      </c>
      <c r="AA12" s="204">
        <f>COUNTIF($V12:$X14,1)</f>
        <v>0</v>
      </c>
      <c r="AB12" s="204">
        <f>COUNTIF($V12:$X14,2)</f>
        <v>0</v>
      </c>
      <c r="AC12" s="204">
        <f>COUNTIF($V12:$X14,3)</f>
        <v>0</v>
      </c>
      <c r="AD12" s="204">
        <f>COUNTIF($V12:$X14,4)</f>
        <v>0</v>
      </c>
      <c r="AE12" s="204">
        <f>COUNTIF($V12:$X14,5)</f>
        <v>0</v>
      </c>
      <c r="AF12" s="204">
        <f>COUNTIF($V12:$X14,6)</f>
        <v>0</v>
      </c>
      <c r="AG12" s="207">
        <f>(AF12+AE12*10+AD12*100+AC12*1000+AB12*10000+AA12*100000)/10000000</f>
        <v>0</v>
      </c>
      <c r="AH12" s="210">
        <f>IF(A12="","",U12+AG12)</f>
      </c>
    </row>
    <row r="13" spans="1:34" ht="18" customHeight="1">
      <c r="A13" s="217"/>
      <c r="B13" s="220"/>
      <c r="C13" s="223"/>
      <c r="D13" s="226"/>
      <c r="E13" s="37"/>
      <c r="F13" s="228"/>
      <c r="G13" s="40"/>
      <c r="H13" s="228"/>
      <c r="I13" s="40"/>
      <c r="J13" s="228"/>
      <c r="K13" s="231"/>
      <c r="L13" s="226"/>
      <c r="M13" s="234"/>
      <c r="N13" s="236"/>
      <c r="O13" s="238"/>
      <c r="P13" s="214"/>
      <c r="Q13" s="214"/>
      <c r="R13" s="214"/>
      <c r="S13" s="214"/>
      <c r="T13" s="214"/>
      <c r="U13" s="214"/>
      <c r="V13" s="202"/>
      <c r="W13" s="202"/>
      <c r="X13" s="202"/>
      <c r="Y13" s="202"/>
      <c r="Z13" s="202"/>
      <c r="AA13" s="205"/>
      <c r="AB13" s="205"/>
      <c r="AC13" s="205"/>
      <c r="AD13" s="205"/>
      <c r="AE13" s="205"/>
      <c r="AF13" s="205"/>
      <c r="AG13" s="208"/>
      <c r="AH13" s="211"/>
    </row>
    <row r="14" spans="1:34" ht="18" customHeight="1" thickBot="1">
      <c r="A14" s="218"/>
      <c r="B14" s="221"/>
      <c r="C14" s="224"/>
      <c r="D14" s="227"/>
      <c r="E14" s="38"/>
      <c r="F14" s="229"/>
      <c r="G14" s="41"/>
      <c r="H14" s="229"/>
      <c r="I14" s="41"/>
      <c r="J14" s="229"/>
      <c r="K14" s="232"/>
      <c r="L14" s="227"/>
      <c r="M14" s="235"/>
      <c r="N14" s="237"/>
      <c r="O14" s="239"/>
      <c r="P14" s="215"/>
      <c r="Q14" s="215"/>
      <c r="R14" s="215"/>
      <c r="S14" s="215"/>
      <c r="T14" s="215"/>
      <c r="U14" s="215"/>
      <c r="V14" s="203"/>
      <c r="W14" s="203"/>
      <c r="X14" s="203"/>
      <c r="Y14" s="203"/>
      <c r="Z14" s="203"/>
      <c r="AA14" s="206"/>
      <c r="AB14" s="206"/>
      <c r="AC14" s="206"/>
      <c r="AD14" s="206"/>
      <c r="AE14" s="206"/>
      <c r="AF14" s="206"/>
      <c r="AG14" s="209"/>
      <c r="AH14" s="212"/>
    </row>
    <row r="15" spans="1:34" ht="18" customHeight="1">
      <c r="A15" s="216"/>
      <c r="B15" s="219"/>
      <c r="C15" s="222"/>
      <c r="D15" s="225" t="e">
        <f>IF($A$3="","",IF(A15="","",IF(C15="",0,IF(C15=0,0,IF($A$3=1,LOOKUP(C15,segéd!$G$4:$G$604,segéd!$A$4:$A$604),IF($A$3=2,LOOKUP(C15,segéd!$AE$4:$AE$604,segéd!$Y$4:$Y$604)))))))</f>
        <v>#REF!</v>
      </c>
      <c r="E15" s="39"/>
      <c r="F15" s="225" t="e">
        <f>IF($A$3="","",IF(A15="","",IF(SUM(E15:E17)=0,0,IF($A$2="fiú",LOOKUP(LARGE(E15:E17,1),segéd!$Q$3:$Q$604,segéd!$U$3:$U$304),IF($A$2="leány",LOOKUP(LARGE(E15:E17,1),segéd!$V$3:$V$304,segéd!$U$3:$U$304))))))</f>
        <v>#REF!</v>
      </c>
      <c r="G15" s="42"/>
      <c r="H15" s="225" t="e">
        <f>IF($A$3="","",IF(A15="","",IF(SUM(G15:G17)=0,0,IF($A$2="leány",LOOKUP(LARGE(G15:G17,1),segéd!$X$3:$X$304,segéd!$U$3:$U$304),IF($A$2="fiú",LOOKUP(LARGE(G15:G17,1),segéd!$T$3:$T$304,segéd!$U$3:$U$304))))))</f>
        <v>#REF!</v>
      </c>
      <c r="I15" s="42"/>
      <c r="J15" s="225" t="e">
        <f>IF($A$3="","",IF(A15="","",IF(SUM(I15:I17)=0,0,IF($A$3=2,LOOKUP(LARGE(I15:I17,1),segéd!$W$3:$W$304,segéd!$U$3:$U$304),IF($A$3=1,LOOKUP(LARGE(I15:I17,1),segéd!$S$3:$S$304,segéd!$U$3:$U$304))))))</f>
        <v>#REF!</v>
      </c>
      <c r="K15" s="230"/>
      <c r="L15" s="225" t="e">
        <f>IF($A$3="","",IF(A15="","",IF(K15="",0,IF(K15=0,0,IF($A$3=1,LOOKUP(K15,segéd!$K$4:$K$604,segéd!$A$4:$A$604),IF($A$3=2,LOOKUP(K15,segéd!$AI$4:$AI$604,segéd!$Y$4:$Y$604)))))))</f>
        <v>#REF!</v>
      </c>
      <c r="M15" s="233">
        <f>IF(A15="","",SUM(P15:T17))</f>
      </c>
      <c r="N15" s="236">
        <f>IF(A15="","",RANK(AH15,$AH$6:$AH$29))</f>
      </c>
      <c r="O15" s="278" t="s">
        <v>32</v>
      </c>
      <c r="P15" s="213" t="e">
        <f>IF(D15="",0,D15)</f>
        <v>#REF!</v>
      </c>
      <c r="Q15" s="213" t="e">
        <f>IF(F15="",0,F15)</f>
        <v>#REF!</v>
      </c>
      <c r="R15" s="213" t="e">
        <f>IF(H15="",0,H15)</f>
        <v>#REF!</v>
      </c>
      <c r="S15" s="213" t="e">
        <f>IF(J15="",0,J15)</f>
        <v>#REF!</v>
      </c>
      <c r="T15" s="213" t="e">
        <f>IF(L15="",0,L15)</f>
        <v>#REF!</v>
      </c>
      <c r="U15" s="213">
        <f>IF(A15="",0,M15)</f>
        <v>0</v>
      </c>
      <c r="V15" s="201">
        <f>IF(M15="","",RANK(D15,$D$6:$D$29))</f>
      </c>
      <c r="W15" s="201">
        <f>IF(M15="","",RANK(F15,$F$6:$F$29))</f>
      </c>
      <c r="X15" s="201">
        <f>IF(M15="","",RANK(H15,$H$6:$H$29))</f>
      </c>
      <c r="Y15" s="201">
        <f>IF(M15="","",RANK(J15,$J$6:$J$29))</f>
      </c>
      <c r="Z15" s="201">
        <f>IF(M15="","",RANK(L15,$L$6:$L$29))</f>
      </c>
      <c r="AA15" s="204">
        <f>COUNTIF($V15:$X17,1)</f>
        <v>0</v>
      </c>
      <c r="AB15" s="204">
        <f>COUNTIF($V15:$X17,2)</f>
        <v>0</v>
      </c>
      <c r="AC15" s="204">
        <f>COUNTIF($V15:$X17,3)</f>
        <v>0</v>
      </c>
      <c r="AD15" s="204">
        <f>COUNTIF($V15:$X17,4)</f>
        <v>0</v>
      </c>
      <c r="AE15" s="204">
        <f>COUNTIF($V15:$X17,5)</f>
        <v>0</v>
      </c>
      <c r="AF15" s="204">
        <f>COUNTIF($V15:$X17,6)</f>
        <v>0</v>
      </c>
      <c r="AG15" s="207">
        <f>(AF15+AE15*10+AD15*100+AC15*1000+AB15*10000+AA15*100000)/10000000</f>
        <v>0</v>
      </c>
      <c r="AH15" s="210">
        <f>IF(A15="","",U15+AG15)</f>
      </c>
    </row>
    <row r="16" spans="1:34" ht="18" customHeight="1">
      <c r="A16" s="217"/>
      <c r="B16" s="220"/>
      <c r="C16" s="223"/>
      <c r="D16" s="226"/>
      <c r="E16" s="37"/>
      <c r="F16" s="228"/>
      <c r="G16" s="40"/>
      <c r="H16" s="228"/>
      <c r="I16" s="40"/>
      <c r="J16" s="228"/>
      <c r="K16" s="231"/>
      <c r="L16" s="226"/>
      <c r="M16" s="234"/>
      <c r="N16" s="236"/>
      <c r="O16" s="238"/>
      <c r="P16" s="214"/>
      <c r="Q16" s="214"/>
      <c r="R16" s="214"/>
      <c r="S16" s="214"/>
      <c r="T16" s="214"/>
      <c r="U16" s="214"/>
      <c r="V16" s="202"/>
      <c r="W16" s="202"/>
      <c r="X16" s="202"/>
      <c r="Y16" s="202"/>
      <c r="Z16" s="202"/>
      <c r="AA16" s="205"/>
      <c r="AB16" s="205"/>
      <c r="AC16" s="205"/>
      <c r="AD16" s="205"/>
      <c r="AE16" s="205"/>
      <c r="AF16" s="205"/>
      <c r="AG16" s="208"/>
      <c r="AH16" s="211"/>
    </row>
    <row r="17" spans="1:34" ht="18" customHeight="1" thickBot="1">
      <c r="A17" s="218"/>
      <c r="B17" s="221"/>
      <c r="C17" s="224"/>
      <c r="D17" s="227"/>
      <c r="E17" s="38"/>
      <c r="F17" s="229"/>
      <c r="G17" s="41"/>
      <c r="H17" s="229"/>
      <c r="I17" s="41"/>
      <c r="J17" s="229"/>
      <c r="K17" s="232"/>
      <c r="L17" s="227"/>
      <c r="M17" s="235"/>
      <c r="N17" s="237"/>
      <c r="O17" s="239"/>
      <c r="P17" s="215"/>
      <c r="Q17" s="215"/>
      <c r="R17" s="215"/>
      <c r="S17" s="215"/>
      <c r="T17" s="215"/>
      <c r="U17" s="215"/>
      <c r="V17" s="203"/>
      <c r="W17" s="203"/>
      <c r="X17" s="203"/>
      <c r="Y17" s="203"/>
      <c r="Z17" s="203"/>
      <c r="AA17" s="206"/>
      <c r="AB17" s="206"/>
      <c r="AC17" s="206"/>
      <c r="AD17" s="206"/>
      <c r="AE17" s="206"/>
      <c r="AF17" s="206"/>
      <c r="AG17" s="209"/>
      <c r="AH17" s="212"/>
    </row>
    <row r="18" spans="1:34" ht="18" customHeight="1">
      <c r="A18" s="216"/>
      <c r="B18" s="219"/>
      <c r="C18" s="222"/>
      <c r="D18" s="225" t="e">
        <f>IF($A$3="","",IF(A18="","",IF(C18="",0,IF(C18=0,0,IF($A$3=1,LOOKUP(C18,segéd!$G$4:$G$604,segéd!$A$4:$A$604),IF($A$3=2,LOOKUP(C18,segéd!$AE$4:$AE$604,segéd!$Y$4:$Y$604)))))))</f>
        <v>#REF!</v>
      </c>
      <c r="E18" s="39"/>
      <c r="F18" s="225" t="e">
        <f>IF($A$3="","",IF(A18="","",IF(SUM(E18:E20)=0,0,IF($A$2="fiú",LOOKUP(LARGE(E18:E20,1),segéd!$Q$3:$Q$604,segéd!$U$3:$U$304),IF($A$2="leány",LOOKUP(LARGE(E18:E20,1),segéd!$V$3:$V$304,segéd!$U$3:$U$304))))))</f>
        <v>#REF!</v>
      </c>
      <c r="G18" s="42"/>
      <c r="H18" s="225" t="e">
        <f>IF($A$3="","",IF(A18="","",IF(SUM(G18:G20)=0,0,IF($A$2="leány",LOOKUP(LARGE(G18:G20,1),segéd!$X$3:$X$304,segéd!$U$3:$U$304),IF($A$2="fiú",LOOKUP(LARGE(G18:G20,1),segéd!$T$3:$T$304,segéd!$U$3:$U$304))))))</f>
        <v>#REF!</v>
      </c>
      <c r="I18" s="42"/>
      <c r="J18" s="225" t="e">
        <f>IF($A$3="","",IF(A18="","",IF(SUM(I18:I20)=0,0,IF($A$3=2,LOOKUP(LARGE(I18:I20,1),segéd!$W$3:$W$304,segéd!$U$3:$U$304),IF($A$3=1,LOOKUP(LARGE(I18:I20,1),segéd!$S$3:$S$304,segéd!$U$3:$U$304))))))</f>
        <v>#REF!</v>
      </c>
      <c r="K18" s="230"/>
      <c r="L18" s="225" t="e">
        <f>IF($A$3="","",IF(A18="","",IF(K18="",0,IF(K18=0,0,IF($A$3=1,LOOKUP(K18,segéd!$K$4:$K$604,segéd!$A$4:$A$604),IF($A$3=2,LOOKUP(K18,segéd!$AI$4:$AI$604,segéd!$Y$4:$Y$604)))))))</f>
        <v>#REF!</v>
      </c>
      <c r="M18" s="233">
        <f>IF(A18="","",SUM(P18:T20))</f>
      </c>
      <c r="N18" s="236">
        <f>IF(A18="","",RANK(AH18,$AH$6:$AH$29))</f>
      </c>
      <c r="O18" s="278" t="s">
        <v>32</v>
      </c>
      <c r="P18" s="213" t="e">
        <f>IF(D18="",0,D18)</f>
        <v>#REF!</v>
      </c>
      <c r="Q18" s="213" t="e">
        <f>IF(F18="",0,F18)</f>
        <v>#REF!</v>
      </c>
      <c r="R18" s="213" t="e">
        <f>IF(H18="",0,H18)</f>
        <v>#REF!</v>
      </c>
      <c r="S18" s="213" t="e">
        <f>IF(J18="",0,J18)</f>
        <v>#REF!</v>
      </c>
      <c r="T18" s="213" t="e">
        <f>IF(L18="",0,L18)</f>
        <v>#REF!</v>
      </c>
      <c r="U18" s="213">
        <f>IF(A18="",0,M18)</f>
        <v>0</v>
      </c>
      <c r="V18" s="201">
        <f>IF(M18="","",RANK(D18,$D$6:$D$29))</f>
      </c>
      <c r="W18" s="201">
        <f>IF(M18="","",RANK(F18,$F$6:$F$29))</f>
      </c>
      <c r="X18" s="201">
        <f>IF(M18="","",RANK(H18,$H$6:$H$29))</f>
      </c>
      <c r="Y18" s="201">
        <f>IF(M18="","",RANK(J18,$J$6:$J$29))</f>
      </c>
      <c r="Z18" s="201">
        <f>IF(M18="","",RANK(L18,$L$6:$L$29))</f>
      </c>
      <c r="AA18" s="204">
        <f>COUNTIF($V18:$X20,1)</f>
        <v>0</v>
      </c>
      <c r="AB18" s="204">
        <f>COUNTIF($V18:$X20,2)</f>
        <v>0</v>
      </c>
      <c r="AC18" s="204">
        <f>COUNTIF($V18:$X20,3)</f>
        <v>0</v>
      </c>
      <c r="AD18" s="204">
        <f>COUNTIF($V18:$X20,4)</f>
        <v>0</v>
      </c>
      <c r="AE18" s="204">
        <f>COUNTIF($V18:$X20,5)</f>
        <v>0</v>
      </c>
      <c r="AF18" s="204">
        <f>COUNTIF($V18:$X20,6)</f>
        <v>0</v>
      </c>
      <c r="AG18" s="207">
        <f>(AF18+AE18*10+AD18*100+AC18*1000+AB18*10000+AA18*100000)/10000000</f>
        <v>0</v>
      </c>
      <c r="AH18" s="210">
        <f>IF(A18="","",U18+AG18)</f>
      </c>
    </row>
    <row r="19" spans="1:34" ht="18" customHeight="1">
      <c r="A19" s="217"/>
      <c r="B19" s="220"/>
      <c r="C19" s="223"/>
      <c r="D19" s="226"/>
      <c r="E19" s="37"/>
      <c r="F19" s="228"/>
      <c r="G19" s="40"/>
      <c r="H19" s="228"/>
      <c r="I19" s="40"/>
      <c r="J19" s="228"/>
      <c r="K19" s="231"/>
      <c r="L19" s="226"/>
      <c r="M19" s="234"/>
      <c r="N19" s="236"/>
      <c r="O19" s="238"/>
      <c r="P19" s="214"/>
      <c r="Q19" s="214"/>
      <c r="R19" s="214"/>
      <c r="S19" s="214"/>
      <c r="T19" s="214"/>
      <c r="U19" s="214"/>
      <c r="V19" s="202"/>
      <c r="W19" s="202"/>
      <c r="X19" s="202"/>
      <c r="Y19" s="202"/>
      <c r="Z19" s="202"/>
      <c r="AA19" s="205"/>
      <c r="AB19" s="205"/>
      <c r="AC19" s="205"/>
      <c r="AD19" s="205"/>
      <c r="AE19" s="205"/>
      <c r="AF19" s="205"/>
      <c r="AG19" s="208"/>
      <c r="AH19" s="211"/>
    </row>
    <row r="20" spans="1:34" ht="18" customHeight="1" thickBot="1">
      <c r="A20" s="218"/>
      <c r="B20" s="221"/>
      <c r="C20" s="224"/>
      <c r="D20" s="227"/>
      <c r="E20" s="38"/>
      <c r="F20" s="229"/>
      <c r="G20" s="41"/>
      <c r="H20" s="229"/>
      <c r="I20" s="41"/>
      <c r="J20" s="229"/>
      <c r="K20" s="232"/>
      <c r="L20" s="227"/>
      <c r="M20" s="235"/>
      <c r="N20" s="237"/>
      <c r="O20" s="239"/>
      <c r="P20" s="215"/>
      <c r="Q20" s="215"/>
      <c r="R20" s="215"/>
      <c r="S20" s="215"/>
      <c r="T20" s="215"/>
      <c r="U20" s="215"/>
      <c r="V20" s="203"/>
      <c r="W20" s="203"/>
      <c r="X20" s="203"/>
      <c r="Y20" s="203"/>
      <c r="Z20" s="203"/>
      <c r="AA20" s="206"/>
      <c r="AB20" s="206"/>
      <c r="AC20" s="206"/>
      <c r="AD20" s="206"/>
      <c r="AE20" s="206"/>
      <c r="AF20" s="206"/>
      <c r="AG20" s="209"/>
      <c r="AH20" s="212"/>
    </row>
    <row r="21" spans="1:34" ht="18" customHeight="1">
      <c r="A21" s="216"/>
      <c r="B21" s="219"/>
      <c r="C21" s="222"/>
      <c r="D21" s="225" t="e">
        <f>IF($A$3="","",IF(A21="","",IF(C21="",0,IF(C21=0,0,IF($A$3=1,LOOKUP(C21,segéd!$G$4:$G$604,segéd!$A$4:$A$604),IF($A$3=2,LOOKUP(C21,segéd!$AE$4:$AE$604,segéd!$Y$4:$Y$604)))))))</f>
        <v>#REF!</v>
      </c>
      <c r="E21" s="39"/>
      <c r="F21" s="225" t="e">
        <f>IF($A$3="","",IF(A21="","",IF(SUM(E21:E23)=0,0,IF($A$2="fiú",LOOKUP(LARGE(E21:E23,1),segéd!$Q$3:$Q$604,segéd!$U$3:$U$304),IF($A$2="leány",LOOKUP(LARGE(E21:E23,1),segéd!$V$3:$V$304,segéd!$U$3:$U$304))))))</f>
        <v>#REF!</v>
      </c>
      <c r="G21" s="42"/>
      <c r="H21" s="225" t="e">
        <f>IF($A$3="","",IF(A21="","",IF(SUM(G21:G23)=0,0,IF($A$2="leány",LOOKUP(LARGE(G21:G23,1),segéd!$X$3:$X$304,segéd!$U$3:$U$304),IF($A$2="fiú",LOOKUP(LARGE(G21:G23,1),segéd!$T$3:$T$304,segéd!$U$3:$U$304))))))</f>
        <v>#REF!</v>
      </c>
      <c r="I21" s="42"/>
      <c r="J21" s="225" t="e">
        <f>IF($A$3="","",IF(A21="","",IF(SUM(I21:I23)=0,0,IF($A$3=2,LOOKUP(LARGE(I21:I23,1),segéd!$W$3:$W$304,segéd!$U$3:$U$304),IF($A$3=1,LOOKUP(LARGE(I21:I23,1),segéd!$S$3:$S$304,segéd!$U$3:$U$304))))))</f>
        <v>#REF!</v>
      </c>
      <c r="K21" s="230"/>
      <c r="L21" s="225" t="e">
        <f>IF($A$3="","",IF(A21="","",IF(K21="",0,IF(K21=0,0,IF($A$3=1,LOOKUP(K21,segéd!$K$4:$K$604,segéd!$A$4:$A$604),IF($A$3=2,LOOKUP(K21,segéd!$AI$4:$AI$604,segéd!$Y$4:$Y$604)))))))</f>
        <v>#REF!</v>
      </c>
      <c r="M21" s="233">
        <f>IF(A21="","",SUM(P21:T23))</f>
      </c>
      <c r="N21" s="236">
        <f>IF(A21="","",RANK(AH21,$AH$6:$AH$29))</f>
      </c>
      <c r="O21" s="278" t="s">
        <v>32</v>
      </c>
      <c r="P21" s="213" t="e">
        <f>IF(D21="",0,D21)</f>
        <v>#REF!</v>
      </c>
      <c r="Q21" s="213" t="e">
        <f>IF(F21="",0,F21)</f>
        <v>#REF!</v>
      </c>
      <c r="R21" s="213" t="e">
        <f>IF(H21="",0,H21)</f>
        <v>#REF!</v>
      </c>
      <c r="S21" s="213" t="e">
        <f>IF(J21="",0,J21)</f>
        <v>#REF!</v>
      </c>
      <c r="T21" s="213" t="e">
        <f>IF(L21="",0,L21)</f>
        <v>#REF!</v>
      </c>
      <c r="U21" s="213">
        <f>IF(A21="",0,M21)</f>
        <v>0</v>
      </c>
      <c r="V21" s="201">
        <f>IF(M21="","",RANK(D21,$D$6:$D$29))</f>
      </c>
      <c r="W21" s="201">
        <f>IF(M21="","",RANK(F21,$F$6:$F$29))</f>
      </c>
      <c r="X21" s="201">
        <f>IF(M21="","",RANK(H21,$H$6:$H$29))</f>
      </c>
      <c r="Y21" s="201">
        <f>IF(M21="","",RANK(J21,$J$6:$J$29))</f>
      </c>
      <c r="Z21" s="201">
        <f>IF(M21="","",RANK(L21,$L$6:$L$29))</f>
      </c>
      <c r="AA21" s="204">
        <f>COUNTIF($V21:$X23,1)</f>
        <v>0</v>
      </c>
      <c r="AB21" s="204">
        <f>COUNTIF($V21:$X23,2)</f>
        <v>0</v>
      </c>
      <c r="AC21" s="204">
        <f>COUNTIF($V21:$X23,3)</f>
        <v>0</v>
      </c>
      <c r="AD21" s="204">
        <f>COUNTIF($V21:$X23,4)</f>
        <v>0</v>
      </c>
      <c r="AE21" s="204">
        <f>COUNTIF($V21:$X23,5)</f>
        <v>0</v>
      </c>
      <c r="AF21" s="204">
        <f>COUNTIF($V21:$X23,6)</f>
        <v>0</v>
      </c>
      <c r="AG21" s="207">
        <f>(AF21+AE21*10+AD21*100+AC21*1000+AB21*10000+AA21*100000)/10000000</f>
        <v>0</v>
      </c>
      <c r="AH21" s="210">
        <f>IF(A21="","",U21+AG21)</f>
      </c>
    </row>
    <row r="22" spans="1:34" ht="18" customHeight="1">
      <c r="A22" s="217"/>
      <c r="B22" s="220"/>
      <c r="C22" s="223"/>
      <c r="D22" s="226"/>
      <c r="E22" s="37"/>
      <c r="F22" s="228"/>
      <c r="G22" s="40"/>
      <c r="H22" s="228"/>
      <c r="I22" s="40"/>
      <c r="J22" s="228"/>
      <c r="K22" s="231"/>
      <c r="L22" s="226"/>
      <c r="M22" s="234"/>
      <c r="N22" s="236"/>
      <c r="O22" s="238"/>
      <c r="P22" s="214"/>
      <c r="Q22" s="214"/>
      <c r="R22" s="214"/>
      <c r="S22" s="214"/>
      <c r="T22" s="214"/>
      <c r="U22" s="214"/>
      <c r="V22" s="202"/>
      <c r="W22" s="202"/>
      <c r="X22" s="202"/>
      <c r="Y22" s="202"/>
      <c r="Z22" s="202"/>
      <c r="AA22" s="205"/>
      <c r="AB22" s="205"/>
      <c r="AC22" s="205"/>
      <c r="AD22" s="205"/>
      <c r="AE22" s="205"/>
      <c r="AF22" s="205"/>
      <c r="AG22" s="208"/>
      <c r="AH22" s="211"/>
    </row>
    <row r="23" spans="1:34" ht="18" customHeight="1" thickBot="1">
      <c r="A23" s="218"/>
      <c r="B23" s="221"/>
      <c r="C23" s="224"/>
      <c r="D23" s="227"/>
      <c r="E23" s="38"/>
      <c r="F23" s="229"/>
      <c r="G23" s="41"/>
      <c r="H23" s="229"/>
      <c r="I23" s="41"/>
      <c r="J23" s="229"/>
      <c r="K23" s="232"/>
      <c r="L23" s="227"/>
      <c r="M23" s="235"/>
      <c r="N23" s="237"/>
      <c r="O23" s="239"/>
      <c r="P23" s="215"/>
      <c r="Q23" s="215"/>
      <c r="R23" s="215"/>
      <c r="S23" s="215"/>
      <c r="T23" s="215"/>
      <c r="U23" s="215"/>
      <c r="V23" s="203"/>
      <c r="W23" s="203"/>
      <c r="X23" s="203"/>
      <c r="Y23" s="203"/>
      <c r="Z23" s="203"/>
      <c r="AA23" s="206"/>
      <c r="AB23" s="206"/>
      <c r="AC23" s="206"/>
      <c r="AD23" s="206"/>
      <c r="AE23" s="206"/>
      <c r="AF23" s="206"/>
      <c r="AG23" s="209"/>
      <c r="AH23" s="212"/>
    </row>
    <row r="24" spans="1:34" ht="18" customHeight="1">
      <c r="A24" s="216"/>
      <c r="B24" s="219"/>
      <c r="C24" s="222"/>
      <c r="D24" s="225" t="e">
        <f>IF($A$3="","",IF(A24="","",IF(C24="",0,IF(C24=0,0,IF($A$3=1,LOOKUP(C24,segéd!$G$4:$G$604,segéd!$A$4:$A$604),IF($A$3=2,LOOKUP(C24,segéd!$AE$4:$AE$604,segéd!$Y$4:$Y$604)))))))</f>
        <v>#REF!</v>
      </c>
      <c r="E24" s="39"/>
      <c r="F24" s="225" t="e">
        <f>IF($A$3="","",IF(A24="","",IF(SUM(E24:E26)=0,0,IF($A$2="fiú",LOOKUP(LARGE(E24:E26,1),segéd!$Q$3:$Q$604,segéd!$U$3:$U$304),IF($A$2="leány",LOOKUP(LARGE(E24:E26,1),segéd!$V$3:$V$304,segéd!$U$3:$U$304))))))</f>
        <v>#REF!</v>
      </c>
      <c r="G24" s="42"/>
      <c r="H24" s="225" t="e">
        <f>IF($A$3="","",IF(A24="","",IF(SUM(G24:G26)=0,0,IF($A$2="leány",LOOKUP(LARGE(G24:G26,1),segéd!$X$3:$X$304,segéd!$U$3:$U$304),IF($A$2="fiú",LOOKUP(LARGE(G24:G26,1),segéd!$T$3:$T$304,segéd!$U$3:$U$304))))))</f>
        <v>#REF!</v>
      </c>
      <c r="I24" s="42"/>
      <c r="J24" s="225" t="e">
        <f>IF($A$3="","",IF(A24="","",IF(SUM(I24:I26)=0,0,IF($A$3=2,LOOKUP(LARGE(I24:I26,1),segéd!$W$3:$W$304,segéd!$U$3:$U$304),IF($A$3=1,LOOKUP(LARGE(I24:I26,1),segéd!$S$3:$S$304,segéd!$U$3:$U$304))))))</f>
        <v>#REF!</v>
      </c>
      <c r="K24" s="230"/>
      <c r="L24" s="225" t="e">
        <f>IF($A$3="","",IF(A24="","",IF(K24="",0,IF(K24=0,0,IF($A$3=1,LOOKUP(K24,segéd!$K$4:$K$604,segéd!$A$4:$A$604),IF($A$3=2,LOOKUP(K24,segéd!$AI$4:$AI$604,segéd!$Y$4:$Y$604)))))))</f>
        <v>#REF!</v>
      </c>
      <c r="M24" s="233">
        <f>IF(A24="","",SUM(P24:T26))</f>
      </c>
      <c r="N24" s="236">
        <f>IF(A24="","",RANK(AH24,$AH$6:$AH$29))</f>
      </c>
      <c r="O24" s="278" t="s">
        <v>32</v>
      </c>
      <c r="P24" s="213" t="e">
        <f>IF(D24="",0,D24)</f>
        <v>#REF!</v>
      </c>
      <c r="Q24" s="213" t="e">
        <f>IF(F24="",0,F24)</f>
        <v>#REF!</v>
      </c>
      <c r="R24" s="213" t="e">
        <f>IF(H24="",0,H24)</f>
        <v>#REF!</v>
      </c>
      <c r="S24" s="213" t="e">
        <f>IF(J24="",0,J24)</f>
        <v>#REF!</v>
      </c>
      <c r="T24" s="213" t="e">
        <f>IF(L24="",0,L24)</f>
        <v>#REF!</v>
      </c>
      <c r="U24" s="213">
        <f>IF(A24="",0,M24)</f>
        <v>0</v>
      </c>
      <c r="V24" s="201">
        <f>IF(M24="","",RANK(D24,$D$6:$D$29))</f>
      </c>
      <c r="W24" s="201">
        <f>IF(M24="","",RANK(F24,$F$6:$F$29))</f>
      </c>
      <c r="X24" s="201">
        <f>IF(M24="","",RANK(H24,$H$6:$H$29))</f>
      </c>
      <c r="Y24" s="201">
        <f>IF(M24="","",RANK(J24,$J$6:$J$29))</f>
      </c>
      <c r="Z24" s="201">
        <f>IF(M24="","",RANK(L24,$L$6:$L$29))</f>
      </c>
      <c r="AA24" s="204">
        <f>COUNTIF($V24:$X26,1)</f>
        <v>0</v>
      </c>
      <c r="AB24" s="204">
        <f>COUNTIF($V24:$X26,2)</f>
        <v>0</v>
      </c>
      <c r="AC24" s="204">
        <f>COUNTIF($V24:$X26,3)</f>
        <v>0</v>
      </c>
      <c r="AD24" s="204">
        <f>COUNTIF($V24:$X26,4)</f>
        <v>0</v>
      </c>
      <c r="AE24" s="204">
        <f>COUNTIF($V24:$X26,5)</f>
        <v>0</v>
      </c>
      <c r="AF24" s="204">
        <f>COUNTIF($V24:$X26,6)</f>
        <v>0</v>
      </c>
      <c r="AG24" s="207">
        <f>(AF24+AE24*10+AD24*100+AC24*1000+AB24*10000+AA24*100000)/10000000</f>
        <v>0</v>
      </c>
      <c r="AH24" s="210">
        <f>IF(A24="","",U24+AG24)</f>
      </c>
    </row>
    <row r="25" spans="1:34" ht="18" customHeight="1">
      <c r="A25" s="217"/>
      <c r="B25" s="220"/>
      <c r="C25" s="223"/>
      <c r="D25" s="226"/>
      <c r="E25" s="37"/>
      <c r="F25" s="228"/>
      <c r="G25" s="40"/>
      <c r="H25" s="228"/>
      <c r="I25" s="40"/>
      <c r="J25" s="228"/>
      <c r="K25" s="231"/>
      <c r="L25" s="226"/>
      <c r="M25" s="234"/>
      <c r="N25" s="236"/>
      <c r="O25" s="238"/>
      <c r="P25" s="214"/>
      <c r="Q25" s="214"/>
      <c r="R25" s="214"/>
      <c r="S25" s="214"/>
      <c r="T25" s="214"/>
      <c r="U25" s="214"/>
      <c r="V25" s="202"/>
      <c r="W25" s="202"/>
      <c r="X25" s="202"/>
      <c r="Y25" s="202"/>
      <c r="Z25" s="202"/>
      <c r="AA25" s="205"/>
      <c r="AB25" s="205"/>
      <c r="AC25" s="205"/>
      <c r="AD25" s="205"/>
      <c r="AE25" s="205"/>
      <c r="AF25" s="205"/>
      <c r="AG25" s="208"/>
      <c r="AH25" s="211"/>
    </row>
    <row r="26" spans="1:34" ht="18" customHeight="1" thickBot="1">
      <c r="A26" s="218"/>
      <c r="B26" s="221"/>
      <c r="C26" s="224"/>
      <c r="D26" s="227"/>
      <c r="E26" s="38"/>
      <c r="F26" s="229"/>
      <c r="G26" s="41"/>
      <c r="H26" s="229"/>
      <c r="I26" s="41"/>
      <c r="J26" s="229"/>
      <c r="K26" s="232"/>
      <c r="L26" s="227"/>
      <c r="M26" s="235"/>
      <c r="N26" s="237"/>
      <c r="O26" s="239"/>
      <c r="P26" s="215"/>
      <c r="Q26" s="215"/>
      <c r="R26" s="215"/>
      <c r="S26" s="215"/>
      <c r="T26" s="215"/>
      <c r="U26" s="215"/>
      <c r="V26" s="203"/>
      <c r="W26" s="203"/>
      <c r="X26" s="203"/>
      <c r="Y26" s="203"/>
      <c r="Z26" s="203"/>
      <c r="AA26" s="206"/>
      <c r="AB26" s="206"/>
      <c r="AC26" s="206"/>
      <c r="AD26" s="206"/>
      <c r="AE26" s="206"/>
      <c r="AF26" s="206"/>
      <c r="AG26" s="209"/>
      <c r="AH26" s="212"/>
    </row>
    <row r="27" spans="1:34" ht="18" customHeight="1">
      <c r="A27" s="216"/>
      <c r="B27" s="219"/>
      <c r="C27" s="222"/>
      <c r="D27" s="225" t="e">
        <f>IF($A$3="","",IF(A27="","",IF(C27="",0,IF(C27=0,0,IF($A$3=1,LOOKUP(C27,segéd!$G$4:$G$604,segéd!$A$4:$A$604),IF($A$3=2,LOOKUP(C27,segéd!$AE$4:$AE$604,segéd!$Y$4:$Y$604)))))))</f>
        <v>#REF!</v>
      </c>
      <c r="E27" s="39"/>
      <c r="F27" s="225" t="e">
        <f>IF($A$3="","",IF(A27="","",IF(SUM(E27:E29)=0,0,IF($A$2="fiú",LOOKUP(LARGE(E27:E29,1),segéd!$Q$3:$Q$604,segéd!$U$3:$U$304),IF($A$2="leány",LOOKUP(LARGE(E27:E29,1),segéd!$V$3:$V$304,segéd!$U$3:$U$304))))))</f>
        <v>#REF!</v>
      </c>
      <c r="G27" s="42"/>
      <c r="H27" s="225" t="e">
        <f>IF($A$3="","",IF(A27="","",IF(SUM(G27:G29)=0,0,IF($A$2="leány",LOOKUP(LARGE(G27:G29,1),segéd!$X$3:$X$304,segéd!$U$3:$U$304),IF($A$2="fiú",LOOKUP(LARGE(G27:G29,1),segéd!$T$3:$T$304,segéd!$U$3:$U$304))))))</f>
        <v>#REF!</v>
      </c>
      <c r="I27" s="42"/>
      <c r="J27" s="225" t="e">
        <f>IF($A$3="","",IF(A27="","",IF(SUM(I27:I29)=0,0,IF($A$3=2,LOOKUP(LARGE(I27:I29,1),segéd!$W$3:$W$304,segéd!$U$3:$U$304),IF($A$3=1,LOOKUP(LARGE(I27:I29,1),segéd!$S$3:$S$304,segéd!$U$3:$U$304))))))</f>
        <v>#REF!</v>
      </c>
      <c r="K27" s="230"/>
      <c r="L27" s="225" t="e">
        <f>IF($A$3="","",IF(A27="","",IF(K27="",0,IF(K27=0,0,IF($A$3=1,LOOKUP(K27,segéd!$K$4:$K$604,segéd!$A$4:$A$604),IF($A$3=2,LOOKUP(K27,segéd!$AI$4:$AI$604,segéd!$Y$4:$Y$604)))))))</f>
        <v>#REF!</v>
      </c>
      <c r="M27" s="233">
        <f>IF(A27="","",SUM(P27:T29))</f>
      </c>
      <c r="N27" s="236">
        <f>IF(A27="","",RANK(AH27,$AH$6:$AH$29))</f>
      </c>
      <c r="O27" s="278" t="s">
        <v>32</v>
      </c>
      <c r="P27" s="213" t="e">
        <f>IF(D27="",0,D27)</f>
        <v>#REF!</v>
      </c>
      <c r="Q27" s="213" t="e">
        <f>IF(F27="",0,F27)</f>
        <v>#REF!</v>
      </c>
      <c r="R27" s="213" t="e">
        <f>IF(H27="",0,H27)</f>
        <v>#REF!</v>
      </c>
      <c r="S27" s="213" t="e">
        <f>IF(J27="",0,J27)</f>
        <v>#REF!</v>
      </c>
      <c r="T27" s="213" t="e">
        <f>IF(L27="",0,L27)</f>
        <v>#REF!</v>
      </c>
      <c r="U27" s="213">
        <f>IF(A27="",0,M27)</f>
        <v>0</v>
      </c>
      <c r="V27" s="201">
        <f>IF(M27="","",RANK(D27,$D$6:$D$29))</f>
      </c>
      <c r="W27" s="201">
        <f>IF(M27="","",RANK(F27,$F$6:$F$29))</f>
      </c>
      <c r="X27" s="201">
        <f>IF(M27="","",RANK(H27,$H$6:$H$29))</f>
      </c>
      <c r="Y27" s="201">
        <f>IF(M27="","",RANK(J27,$J$6:$J$29))</f>
      </c>
      <c r="Z27" s="201">
        <f>IF(M27="","",RANK(L27,$L$6:$L$29))</f>
      </c>
      <c r="AA27" s="204">
        <f>COUNTIF($V27:$X29,1)</f>
        <v>0</v>
      </c>
      <c r="AB27" s="204">
        <f>COUNTIF($V27:$X29,2)</f>
        <v>0</v>
      </c>
      <c r="AC27" s="204">
        <f>COUNTIF($V27:$X29,3)</f>
        <v>0</v>
      </c>
      <c r="AD27" s="204">
        <f>COUNTIF($V27:$X29,4)</f>
        <v>0</v>
      </c>
      <c r="AE27" s="204">
        <f>COUNTIF($V27:$X29,5)</f>
        <v>0</v>
      </c>
      <c r="AF27" s="204">
        <f>COUNTIF($V27:$X29,6)</f>
        <v>0</v>
      </c>
      <c r="AG27" s="207">
        <f>(AF27+AE27*10+AD27*100+AC27*1000+AB27*10000+AA27*100000)/10000000</f>
        <v>0</v>
      </c>
      <c r="AH27" s="210">
        <f>IF(A27="","",U27+AG27)</f>
      </c>
    </row>
    <row r="28" spans="1:34" ht="18" customHeight="1">
      <c r="A28" s="217"/>
      <c r="B28" s="220"/>
      <c r="C28" s="223"/>
      <c r="D28" s="226"/>
      <c r="E28" s="37"/>
      <c r="F28" s="228"/>
      <c r="G28" s="40"/>
      <c r="H28" s="228"/>
      <c r="I28" s="40"/>
      <c r="J28" s="228"/>
      <c r="K28" s="231"/>
      <c r="L28" s="226"/>
      <c r="M28" s="234"/>
      <c r="N28" s="236"/>
      <c r="O28" s="238"/>
      <c r="P28" s="214"/>
      <c r="Q28" s="214"/>
      <c r="R28" s="214"/>
      <c r="S28" s="214"/>
      <c r="T28" s="214"/>
      <c r="U28" s="214"/>
      <c r="V28" s="202"/>
      <c r="W28" s="202"/>
      <c r="X28" s="202"/>
      <c r="Y28" s="202"/>
      <c r="Z28" s="202"/>
      <c r="AA28" s="205"/>
      <c r="AB28" s="205"/>
      <c r="AC28" s="205"/>
      <c r="AD28" s="205"/>
      <c r="AE28" s="205"/>
      <c r="AF28" s="205"/>
      <c r="AG28" s="208"/>
      <c r="AH28" s="211"/>
    </row>
    <row r="29" spans="1:34" ht="18" customHeight="1" thickBot="1">
      <c r="A29" s="218"/>
      <c r="B29" s="221"/>
      <c r="C29" s="224"/>
      <c r="D29" s="227"/>
      <c r="E29" s="38"/>
      <c r="F29" s="229"/>
      <c r="G29" s="41"/>
      <c r="H29" s="229"/>
      <c r="I29" s="41"/>
      <c r="J29" s="229"/>
      <c r="K29" s="232"/>
      <c r="L29" s="227"/>
      <c r="M29" s="235"/>
      <c r="N29" s="237"/>
      <c r="O29" s="239"/>
      <c r="P29" s="215"/>
      <c r="Q29" s="215"/>
      <c r="R29" s="215"/>
      <c r="S29" s="215"/>
      <c r="T29" s="215"/>
      <c r="U29" s="215"/>
      <c r="V29" s="203"/>
      <c r="W29" s="203"/>
      <c r="X29" s="203"/>
      <c r="Y29" s="203"/>
      <c r="Z29" s="203"/>
      <c r="AA29" s="206"/>
      <c r="AB29" s="206"/>
      <c r="AC29" s="206"/>
      <c r="AD29" s="206"/>
      <c r="AE29" s="206"/>
      <c r="AF29" s="206"/>
      <c r="AG29" s="209"/>
      <c r="AH29" s="212"/>
    </row>
    <row r="30" ht="12.75" customHeight="1"/>
    <row r="31" ht="13.5" customHeight="1"/>
    <row r="32" ht="12.75" customHeight="1"/>
    <row r="33" ht="12.75" customHeight="1"/>
    <row r="34" ht="13.5" customHeight="1"/>
    <row r="35" ht="12.75" customHeight="1"/>
    <row r="36" ht="12.75" customHeight="1"/>
    <row r="37" ht="13.5" customHeight="1"/>
    <row r="38" ht="12.75" customHeight="1"/>
    <row r="39" ht="12.75" customHeight="1"/>
    <row r="40" ht="13.5" customHeight="1"/>
  </sheetData>
  <sheetProtection password="C416" sheet="1" objects="1" scenarios="1" formatCells="0" formatColumns="0" formatRows="0"/>
  <protectedRanges>
    <protectedRange sqref="A6:C29 E6:E29 G6:G29 I6:I29 K6:K29" name="Tartom?ny1"/>
  </protectedRanges>
  <mergeCells count="270">
    <mergeCell ref="AE27:AE29"/>
    <mergeCell ref="AF27:AF29"/>
    <mergeCell ref="AG27:AG29"/>
    <mergeCell ref="AH27:AH29"/>
    <mergeCell ref="Y27:Y29"/>
    <mergeCell ref="Z27:Z29"/>
    <mergeCell ref="AA27:AA29"/>
    <mergeCell ref="AB27:AB29"/>
    <mergeCell ref="AC27:AC29"/>
    <mergeCell ref="AD27:AD29"/>
    <mergeCell ref="AH24:AH26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AB24:AB26"/>
    <mergeCell ref="AC24:AC26"/>
    <mergeCell ref="AD24:AD26"/>
    <mergeCell ref="AE24:AE26"/>
    <mergeCell ref="AF24:AF26"/>
    <mergeCell ref="AG24:AG26"/>
    <mergeCell ref="V24:V26"/>
    <mergeCell ref="W24:W26"/>
    <mergeCell ref="X24:X26"/>
    <mergeCell ref="Y24:Y26"/>
    <mergeCell ref="Z24:Z26"/>
    <mergeCell ref="AA24:AA26"/>
    <mergeCell ref="P24:P26"/>
    <mergeCell ref="Q24:Q26"/>
    <mergeCell ref="R24:R26"/>
    <mergeCell ref="S24:S26"/>
    <mergeCell ref="T24:T26"/>
    <mergeCell ref="U24:U26"/>
    <mergeCell ref="J27:J29"/>
    <mergeCell ref="K27:K29"/>
    <mergeCell ref="L27:L29"/>
    <mergeCell ref="M27:M29"/>
    <mergeCell ref="N27:N29"/>
    <mergeCell ref="O27:O29"/>
    <mergeCell ref="A27:A29"/>
    <mergeCell ref="B27:B29"/>
    <mergeCell ref="C27:C29"/>
    <mergeCell ref="D27:D29"/>
    <mergeCell ref="F27:F29"/>
    <mergeCell ref="H27:H29"/>
    <mergeCell ref="J24:J26"/>
    <mergeCell ref="K24:K26"/>
    <mergeCell ref="L24:L26"/>
    <mergeCell ref="M24:M26"/>
    <mergeCell ref="N24:N26"/>
    <mergeCell ref="O24:O26"/>
    <mergeCell ref="A24:A26"/>
    <mergeCell ref="B24:B26"/>
    <mergeCell ref="C24:C26"/>
    <mergeCell ref="D24:D26"/>
    <mergeCell ref="F24:F26"/>
    <mergeCell ref="H24:H26"/>
    <mergeCell ref="J21:J23"/>
    <mergeCell ref="S6:S8"/>
    <mergeCell ref="T6:T8"/>
    <mergeCell ref="S9:S11"/>
    <mergeCell ref="T9:T11"/>
    <mergeCell ref="S12:S14"/>
    <mergeCell ref="T12:T14"/>
    <mergeCell ref="S15:S17"/>
    <mergeCell ref="T15:T17"/>
    <mergeCell ref="S18:S20"/>
    <mergeCell ref="R18:R20"/>
    <mergeCell ref="I4:J4"/>
    <mergeCell ref="J6:J8"/>
    <mergeCell ref="J9:J11"/>
    <mergeCell ref="J12:J14"/>
    <mergeCell ref="M18:M20"/>
    <mergeCell ref="N18:N20"/>
    <mergeCell ref="K15:K17"/>
    <mergeCell ref="L15:L17"/>
    <mergeCell ref="J15:J17"/>
    <mergeCell ref="S21:S23"/>
    <mergeCell ref="T21:T23"/>
    <mergeCell ref="L21:L23"/>
    <mergeCell ref="O18:O20"/>
    <mergeCell ref="M21:M23"/>
    <mergeCell ref="N21:N23"/>
    <mergeCell ref="O21:O23"/>
    <mergeCell ref="Q21:Q23"/>
    <mergeCell ref="R21:R23"/>
    <mergeCell ref="Q18:Q20"/>
    <mergeCell ref="M15:M17"/>
    <mergeCell ref="N15:N17"/>
    <mergeCell ref="O15:O17"/>
    <mergeCell ref="A15:A17"/>
    <mergeCell ref="B15:B17"/>
    <mergeCell ref="C15:C17"/>
    <mergeCell ref="D15:D17"/>
    <mergeCell ref="F15:F17"/>
    <mergeCell ref="H15:H17"/>
    <mergeCell ref="L9:L11"/>
    <mergeCell ref="M9:M11"/>
    <mergeCell ref="N9:N11"/>
    <mergeCell ref="O9:O11"/>
    <mergeCell ref="L12:L14"/>
    <mergeCell ref="M12:M14"/>
    <mergeCell ref="N12:N14"/>
    <mergeCell ref="O12:O14"/>
    <mergeCell ref="P6:P8"/>
    <mergeCell ref="Q6:Q8"/>
    <mergeCell ref="R6:R8"/>
    <mergeCell ref="A9:A11"/>
    <mergeCell ref="B9:B11"/>
    <mergeCell ref="C9:C11"/>
    <mergeCell ref="D9:D11"/>
    <mergeCell ref="F9:F11"/>
    <mergeCell ref="H9:H11"/>
    <mergeCell ref="K9:K11"/>
    <mergeCell ref="B2:D3"/>
    <mergeCell ref="E2:L3"/>
    <mergeCell ref="M2:O3"/>
    <mergeCell ref="A1:O1"/>
    <mergeCell ref="N4:N5"/>
    <mergeCell ref="A4:A5"/>
    <mergeCell ref="B4:B5"/>
    <mergeCell ref="C4:D4"/>
    <mergeCell ref="E4:F4"/>
    <mergeCell ref="G4:H4"/>
    <mergeCell ref="K4:L4"/>
    <mergeCell ref="AA4:AA5"/>
    <mergeCell ref="AB4:AB5"/>
    <mergeCell ref="AC4:AC5"/>
    <mergeCell ref="M4:M5"/>
    <mergeCell ref="O4:O5"/>
    <mergeCell ref="AD4:AD5"/>
    <mergeCell ref="V2:X2"/>
    <mergeCell ref="W3:AH3"/>
    <mergeCell ref="AE4:AE5"/>
    <mergeCell ref="AF4:AF5"/>
    <mergeCell ref="A6:A8"/>
    <mergeCell ref="B6:B8"/>
    <mergeCell ref="C6:C8"/>
    <mergeCell ref="D6:D8"/>
    <mergeCell ref="F6:F8"/>
    <mergeCell ref="H6:H8"/>
    <mergeCell ref="K6:K8"/>
    <mergeCell ref="U6:U8"/>
    <mergeCell ref="AB6:AB8"/>
    <mergeCell ref="AC6:AC8"/>
    <mergeCell ref="AD6:AD8"/>
    <mergeCell ref="L6:L8"/>
    <mergeCell ref="M6:M8"/>
    <mergeCell ref="N6:N8"/>
    <mergeCell ref="O6:O8"/>
    <mergeCell ref="AE6:AE8"/>
    <mergeCell ref="V6:V8"/>
    <mergeCell ref="W6:W8"/>
    <mergeCell ref="X6:X8"/>
    <mergeCell ref="AA6:AA8"/>
    <mergeCell ref="AF6:AF8"/>
    <mergeCell ref="Z6:Z8"/>
    <mergeCell ref="AG6:AG8"/>
    <mergeCell ref="AH6:AH8"/>
    <mergeCell ref="P9:P11"/>
    <mergeCell ref="Q9:Q11"/>
    <mergeCell ref="R9:R11"/>
    <mergeCell ref="U9:U11"/>
    <mergeCell ref="V9:V11"/>
    <mergeCell ref="W9:W11"/>
    <mergeCell ref="X9:X11"/>
    <mergeCell ref="Y6:Y8"/>
    <mergeCell ref="K12:K14"/>
    <mergeCell ref="P12:P14"/>
    <mergeCell ref="AC9:AC11"/>
    <mergeCell ref="AD9:AD11"/>
    <mergeCell ref="AE9:AE11"/>
    <mergeCell ref="AF9:AF11"/>
    <mergeCell ref="AA9:AA11"/>
    <mergeCell ref="Y9:Y11"/>
    <mergeCell ref="Z9:Z11"/>
    <mergeCell ref="AB9:AB11"/>
    <mergeCell ref="A12:A14"/>
    <mergeCell ref="B12:B14"/>
    <mergeCell ref="C12:C14"/>
    <mergeCell ref="D12:D14"/>
    <mergeCell ref="F12:F14"/>
    <mergeCell ref="H12:H14"/>
    <mergeCell ref="Q12:Q14"/>
    <mergeCell ref="R12:R14"/>
    <mergeCell ref="U12:U14"/>
    <mergeCell ref="V12:V14"/>
    <mergeCell ref="AG9:AG11"/>
    <mergeCell ref="AH9:AH11"/>
    <mergeCell ref="AB12:AB14"/>
    <mergeCell ref="AC12:AC14"/>
    <mergeCell ref="AD12:AD14"/>
    <mergeCell ref="AE12:AE14"/>
    <mergeCell ref="W12:W14"/>
    <mergeCell ref="X12:X14"/>
    <mergeCell ref="AA12:AA14"/>
    <mergeCell ref="Y12:Y14"/>
    <mergeCell ref="Z12:Z14"/>
    <mergeCell ref="AF12:AF14"/>
    <mergeCell ref="AG12:AG14"/>
    <mergeCell ref="AH12:AH14"/>
    <mergeCell ref="P15:P17"/>
    <mergeCell ref="Q15:Q17"/>
    <mergeCell ref="R15:R17"/>
    <mergeCell ref="U15:U17"/>
    <mergeCell ref="V15:V17"/>
    <mergeCell ref="W15:W17"/>
    <mergeCell ref="X15:X17"/>
    <mergeCell ref="AE15:AE17"/>
    <mergeCell ref="AG15:AG17"/>
    <mergeCell ref="AH15:AH17"/>
    <mergeCell ref="AA15:AA17"/>
    <mergeCell ref="AB15:AB17"/>
    <mergeCell ref="AC15:AC17"/>
    <mergeCell ref="AD15:AD17"/>
    <mergeCell ref="F18:F20"/>
    <mergeCell ref="H18:H20"/>
    <mergeCell ref="K18:K20"/>
    <mergeCell ref="P18:P20"/>
    <mergeCell ref="J18:J20"/>
    <mergeCell ref="A18:A20"/>
    <mergeCell ref="B18:B20"/>
    <mergeCell ref="C18:C20"/>
    <mergeCell ref="D18:D20"/>
    <mergeCell ref="L18:L20"/>
    <mergeCell ref="P21:P23"/>
    <mergeCell ref="AC18:AC20"/>
    <mergeCell ref="AD18:AD20"/>
    <mergeCell ref="AE18:AE20"/>
    <mergeCell ref="AF18:AF20"/>
    <mergeCell ref="AA18:AA20"/>
    <mergeCell ref="AB18:AB20"/>
    <mergeCell ref="Y18:Y20"/>
    <mergeCell ref="Z18:Z20"/>
    <mergeCell ref="T18:T20"/>
    <mergeCell ref="X18:X20"/>
    <mergeCell ref="W21:W23"/>
    <mergeCell ref="X21:X23"/>
    <mergeCell ref="A21:A23"/>
    <mergeCell ref="B21:B23"/>
    <mergeCell ref="C21:C23"/>
    <mergeCell ref="D21:D23"/>
    <mergeCell ref="F21:F23"/>
    <mergeCell ref="H21:H23"/>
    <mergeCell ref="K21:K23"/>
    <mergeCell ref="AG21:AG23"/>
    <mergeCell ref="AH21:AH23"/>
    <mergeCell ref="AC21:AC23"/>
    <mergeCell ref="U21:U23"/>
    <mergeCell ref="V21:V23"/>
    <mergeCell ref="AG18:AG20"/>
    <mergeCell ref="AH18:AH20"/>
    <mergeCell ref="U18:U20"/>
    <mergeCell ref="V18:V20"/>
    <mergeCell ref="W18:W20"/>
    <mergeCell ref="Y15:Y17"/>
    <mergeCell ref="Z15:Z17"/>
    <mergeCell ref="AD21:AD23"/>
    <mergeCell ref="AE21:AE23"/>
    <mergeCell ref="AF21:AF23"/>
    <mergeCell ref="AA21:AA23"/>
    <mergeCell ref="AB21:AB23"/>
    <mergeCell ref="Y21:Y23"/>
    <mergeCell ref="Z21:Z23"/>
    <mergeCell ref="AF15:AF17"/>
  </mergeCells>
  <printOptions/>
  <pageMargins left="0.17" right="0.79" top="0.21" bottom="0.18" header="0.17" footer="0.1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2.00390625" style="0" customWidth="1"/>
    <col min="2" max="2" width="11.57421875" style="0" customWidth="1"/>
    <col min="3" max="3" width="7.28125" style="0" customWidth="1"/>
    <col min="4" max="4" width="16.8515625" style="0" customWidth="1"/>
    <col min="5" max="5" width="7.28125" style="0" customWidth="1"/>
    <col min="6" max="6" width="8.140625" style="0" customWidth="1"/>
    <col min="7" max="7" width="7.421875" style="0" bestFit="1" customWidth="1"/>
    <col min="8" max="8" width="6.8515625" style="0" bestFit="1" customWidth="1"/>
    <col min="9" max="9" width="7.140625" style="0" customWidth="1"/>
    <col min="10" max="10" width="9.28125" style="0" bestFit="1" customWidth="1"/>
    <col min="11" max="11" width="7.421875" style="0" bestFit="1" customWidth="1"/>
    <col min="12" max="12" width="9.28125" style="0" bestFit="1" customWidth="1"/>
    <col min="13" max="13" width="7.421875" style="0" customWidth="1"/>
    <col min="14" max="14" width="12.57421875" style="0" bestFit="1" customWidth="1"/>
    <col min="15" max="15" width="7.00390625" style="0" customWidth="1"/>
    <col min="16" max="16" width="9.140625" style="0" customWidth="1"/>
    <col min="17" max="17" width="9.57421875" style="0" customWidth="1"/>
  </cols>
  <sheetData>
    <row r="1" spans="1:17" ht="21" thickBot="1">
      <c r="A1" s="360" t="s">
        <v>64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2"/>
    </row>
    <row r="2" spans="1:17" ht="27" thickBot="1">
      <c r="A2" s="155">
        <v>2</v>
      </c>
      <c r="B2" s="31" t="s">
        <v>19</v>
      </c>
      <c r="C2" s="47" t="s">
        <v>26</v>
      </c>
      <c r="D2" s="363" t="s">
        <v>44</v>
      </c>
      <c r="E2" s="364"/>
      <c r="F2" s="365" t="s">
        <v>0</v>
      </c>
      <c r="G2" s="366"/>
      <c r="H2" s="366"/>
      <c r="I2" s="366"/>
      <c r="J2" s="366"/>
      <c r="K2" s="367" t="s">
        <v>39</v>
      </c>
      <c r="L2" s="368"/>
      <c r="M2" s="368"/>
      <c r="N2" s="368"/>
      <c r="O2" s="368"/>
      <c r="P2" s="368"/>
      <c r="Q2" s="369"/>
    </row>
    <row r="3" spans="1:17" ht="20.25">
      <c r="A3" s="370" t="s">
        <v>1</v>
      </c>
      <c r="B3" s="371"/>
      <c r="C3" s="372"/>
      <c r="D3" s="376" t="s">
        <v>27</v>
      </c>
      <c r="E3" s="378" t="s">
        <v>2</v>
      </c>
      <c r="F3" s="380" t="s">
        <v>8</v>
      </c>
      <c r="G3" s="381"/>
      <c r="H3" s="274" t="s">
        <v>5</v>
      </c>
      <c r="I3" s="275"/>
      <c r="J3" s="276" t="s">
        <v>6</v>
      </c>
      <c r="K3" s="277"/>
      <c r="L3" s="274" t="s">
        <v>45</v>
      </c>
      <c r="M3" s="275"/>
      <c r="N3" s="382" t="s">
        <v>47</v>
      </c>
      <c r="O3" s="383"/>
      <c r="P3" s="378" t="s">
        <v>7</v>
      </c>
      <c r="Q3" s="384" t="s">
        <v>24</v>
      </c>
    </row>
    <row r="4" spans="1:17" ht="18.75" thickBot="1">
      <c r="A4" s="373"/>
      <c r="B4" s="374"/>
      <c r="C4" s="375"/>
      <c r="D4" s="377"/>
      <c r="E4" s="379"/>
      <c r="F4" s="48" t="s">
        <v>51</v>
      </c>
      <c r="G4" s="45" t="s">
        <v>4</v>
      </c>
      <c r="H4" s="48" t="s">
        <v>46</v>
      </c>
      <c r="I4" s="45" t="s">
        <v>4</v>
      </c>
      <c r="J4" s="48" t="s">
        <v>52</v>
      </c>
      <c r="K4" s="45" t="s">
        <v>4</v>
      </c>
      <c r="L4" s="48" t="s">
        <v>52</v>
      </c>
      <c r="M4" s="45" t="s">
        <v>4</v>
      </c>
      <c r="N4" s="48" t="s">
        <v>50</v>
      </c>
      <c r="O4" s="45" t="s">
        <v>4</v>
      </c>
      <c r="P4" s="379"/>
      <c r="Q4" s="385"/>
    </row>
    <row r="5" spans="1:17" ht="18">
      <c r="A5" s="216" t="s">
        <v>82</v>
      </c>
      <c r="B5" s="386"/>
      <c r="C5" s="387"/>
      <c r="D5" s="392" t="s">
        <v>83</v>
      </c>
      <c r="E5" s="395">
        <v>1999</v>
      </c>
      <c r="F5" s="244">
        <v>12.95</v>
      </c>
      <c r="G5" s="398">
        <v>224</v>
      </c>
      <c r="H5" s="149">
        <v>448</v>
      </c>
      <c r="I5" s="401">
        <v>158</v>
      </c>
      <c r="J5" s="42">
        <v>47</v>
      </c>
      <c r="K5" s="401">
        <v>172</v>
      </c>
      <c r="L5" s="152">
        <v>8.59</v>
      </c>
      <c r="M5" s="398">
        <v>124</v>
      </c>
      <c r="N5" s="230">
        <v>0.0019236111111111112</v>
      </c>
      <c r="O5" s="406">
        <v>161</v>
      </c>
      <c r="P5" s="409">
        <v>839</v>
      </c>
      <c r="Q5" s="412">
        <v>2</v>
      </c>
    </row>
    <row r="6" spans="1:17" ht="18">
      <c r="A6" s="217"/>
      <c r="B6" s="388"/>
      <c r="C6" s="389"/>
      <c r="D6" s="393"/>
      <c r="E6" s="396"/>
      <c r="F6" s="223"/>
      <c r="G6" s="399"/>
      <c r="H6" s="150"/>
      <c r="I6" s="402"/>
      <c r="J6" s="153"/>
      <c r="K6" s="402"/>
      <c r="L6" s="153"/>
      <c r="M6" s="404"/>
      <c r="N6" s="231"/>
      <c r="O6" s="407"/>
      <c r="P6" s="410"/>
      <c r="Q6" s="413"/>
    </row>
    <row r="7" spans="1:17" ht="18.75" thickBot="1">
      <c r="A7" s="218"/>
      <c r="B7" s="390"/>
      <c r="C7" s="391"/>
      <c r="D7" s="394"/>
      <c r="E7" s="397"/>
      <c r="F7" s="224"/>
      <c r="G7" s="400"/>
      <c r="H7" s="151"/>
      <c r="I7" s="403"/>
      <c r="J7" s="154"/>
      <c r="K7" s="403"/>
      <c r="L7" s="154"/>
      <c r="M7" s="405"/>
      <c r="N7" s="232"/>
      <c r="O7" s="408"/>
      <c r="P7" s="411"/>
      <c r="Q7" s="414"/>
    </row>
    <row r="8" spans="1:17" ht="18">
      <c r="A8" s="216"/>
      <c r="B8" s="386"/>
      <c r="C8" s="387"/>
      <c r="D8" s="415"/>
      <c r="E8" s="395"/>
      <c r="F8" s="222"/>
      <c r="G8" s="398" t="s">
        <v>32</v>
      </c>
      <c r="H8" s="149"/>
      <c r="I8" s="401" t="s">
        <v>32</v>
      </c>
      <c r="J8" s="42"/>
      <c r="K8" s="401" t="s">
        <v>32</v>
      </c>
      <c r="L8" s="152"/>
      <c r="M8" s="398" t="s">
        <v>32</v>
      </c>
      <c r="N8" s="230"/>
      <c r="O8" s="406" t="s">
        <v>32</v>
      </c>
      <c r="P8" s="409" t="s">
        <v>32</v>
      </c>
      <c r="Q8" s="412" t="s">
        <v>32</v>
      </c>
    </row>
    <row r="9" spans="1:17" ht="18">
      <c r="A9" s="217"/>
      <c r="B9" s="388"/>
      <c r="C9" s="389"/>
      <c r="D9" s="416"/>
      <c r="E9" s="396"/>
      <c r="F9" s="223"/>
      <c r="G9" s="399"/>
      <c r="H9" s="150"/>
      <c r="I9" s="402"/>
      <c r="J9" s="153"/>
      <c r="K9" s="402"/>
      <c r="L9" s="153"/>
      <c r="M9" s="404"/>
      <c r="N9" s="231"/>
      <c r="O9" s="407"/>
      <c r="P9" s="410"/>
      <c r="Q9" s="413"/>
    </row>
    <row r="10" spans="1:17" ht="18.75" thickBot="1">
      <c r="A10" s="218"/>
      <c r="B10" s="390"/>
      <c r="C10" s="391"/>
      <c r="D10" s="417"/>
      <c r="E10" s="397"/>
      <c r="F10" s="224"/>
      <c r="G10" s="400"/>
      <c r="H10" s="151"/>
      <c r="I10" s="403"/>
      <c r="J10" s="154"/>
      <c r="K10" s="403"/>
      <c r="L10" s="154"/>
      <c r="M10" s="405"/>
      <c r="N10" s="232"/>
      <c r="O10" s="408"/>
      <c r="P10" s="411"/>
      <c r="Q10" s="414"/>
    </row>
    <row r="11" spans="1:17" ht="18">
      <c r="A11" s="216"/>
      <c r="B11" s="386"/>
      <c r="C11" s="387"/>
      <c r="D11" s="392"/>
      <c r="E11" s="395"/>
      <c r="F11" s="244"/>
      <c r="G11" s="398" t="s">
        <v>32</v>
      </c>
      <c r="H11" s="39"/>
      <c r="I11" s="401" t="s">
        <v>32</v>
      </c>
      <c r="J11" s="42"/>
      <c r="K11" s="401" t="s">
        <v>32</v>
      </c>
      <c r="L11" s="42"/>
      <c r="M11" s="398" t="s">
        <v>32</v>
      </c>
      <c r="N11" s="231"/>
      <c r="O11" s="406" t="s">
        <v>32</v>
      </c>
      <c r="P11" s="409" t="s">
        <v>32</v>
      </c>
      <c r="Q11" s="412" t="s">
        <v>32</v>
      </c>
    </row>
    <row r="12" spans="1:17" ht="18">
      <c r="A12" s="217"/>
      <c r="B12" s="388"/>
      <c r="C12" s="389"/>
      <c r="D12" s="393"/>
      <c r="E12" s="396"/>
      <c r="F12" s="223"/>
      <c r="G12" s="399"/>
      <c r="H12" s="150"/>
      <c r="I12" s="402"/>
      <c r="J12" s="153"/>
      <c r="K12" s="402"/>
      <c r="L12" s="153"/>
      <c r="M12" s="404"/>
      <c r="N12" s="231"/>
      <c r="O12" s="407"/>
      <c r="P12" s="410"/>
      <c r="Q12" s="413"/>
    </row>
    <row r="13" spans="1:17" ht="18.75" thickBot="1">
      <c r="A13" s="218"/>
      <c r="B13" s="390"/>
      <c r="C13" s="391"/>
      <c r="D13" s="394"/>
      <c r="E13" s="397"/>
      <c r="F13" s="224"/>
      <c r="G13" s="400"/>
      <c r="H13" s="151"/>
      <c r="I13" s="403"/>
      <c r="J13" s="154"/>
      <c r="K13" s="403"/>
      <c r="L13" s="154"/>
      <c r="M13" s="405"/>
      <c r="N13" s="232"/>
      <c r="O13" s="408"/>
      <c r="P13" s="411"/>
      <c r="Q13" s="414"/>
    </row>
  </sheetData>
  <sheetProtection/>
  <mergeCells count="50">
    <mergeCell ref="K11:K13"/>
    <mergeCell ref="M11:M13"/>
    <mergeCell ref="N11:N13"/>
    <mergeCell ref="O11:O13"/>
    <mergeCell ref="P11:P13"/>
    <mergeCell ref="Q11:Q13"/>
    <mergeCell ref="A11:C13"/>
    <mergeCell ref="D11:D13"/>
    <mergeCell ref="E11:E13"/>
    <mergeCell ref="F11:F13"/>
    <mergeCell ref="G11:G13"/>
    <mergeCell ref="I11:I13"/>
    <mergeCell ref="K8:K10"/>
    <mergeCell ref="M8:M10"/>
    <mergeCell ref="N8:N10"/>
    <mergeCell ref="O8:O10"/>
    <mergeCell ref="P8:P10"/>
    <mergeCell ref="Q8:Q10"/>
    <mergeCell ref="A8:C10"/>
    <mergeCell ref="D8:D10"/>
    <mergeCell ref="E8:E10"/>
    <mergeCell ref="F8:F10"/>
    <mergeCell ref="G8:G10"/>
    <mergeCell ref="I8:I10"/>
    <mergeCell ref="K5:K7"/>
    <mergeCell ref="M5:M7"/>
    <mergeCell ref="N5:N7"/>
    <mergeCell ref="O5:O7"/>
    <mergeCell ref="P5:P7"/>
    <mergeCell ref="Q5:Q7"/>
    <mergeCell ref="L3:M3"/>
    <mergeCell ref="N3:O3"/>
    <mergeCell ref="P3:P4"/>
    <mergeCell ref="Q3:Q4"/>
    <mergeCell ref="A5:C7"/>
    <mergeCell ref="D5:D7"/>
    <mergeCell ref="E5:E7"/>
    <mergeCell ref="F5:F7"/>
    <mergeCell ref="G5:G7"/>
    <mergeCell ref="I5:I7"/>
    <mergeCell ref="A1:Q1"/>
    <mergeCell ref="D2:E2"/>
    <mergeCell ref="F2:J2"/>
    <mergeCell ref="K2:Q2"/>
    <mergeCell ref="A3:C4"/>
    <mergeCell ref="D3:D4"/>
    <mergeCell ref="E3:E4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22.421875" style="0" customWidth="1"/>
    <col min="2" max="2" width="9.00390625" style="0" customWidth="1"/>
    <col min="3" max="3" width="8.28125" style="0" bestFit="1" customWidth="1"/>
    <col min="4" max="4" width="8.7109375" style="0" customWidth="1"/>
    <col min="5" max="5" width="7.7109375" style="0" customWidth="1"/>
    <col min="6" max="6" width="6.8515625" style="0" bestFit="1" customWidth="1"/>
    <col min="7" max="7" width="9.421875" style="0" customWidth="1"/>
    <col min="8" max="8" width="7.28125" style="0" customWidth="1"/>
    <col min="9" max="9" width="8.28125" style="0" bestFit="1" customWidth="1"/>
    <col min="10" max="10" width="7.28125" style="0" customWidth="1"/>
    <col min="11" max="11" width="12.57421875" style="0" bestFit="1" customWidth="1"/>
    <col min="12" max="12" width="7.00390625" style="0" customWidth="1"/>
    <col min="13" max="13" width="12.28125" style="0" customWidth="1"/>
    <col min="14" max="14" width="6.8515625" style="0" customWidth="1"/>
    <col min="15" max="15" width="9.57421875" style="0" customWidth="1"/>
  </cols>
  <sheetData>
    <row r="1" spans="1:15" ht="23.25" customHeight="1" thickBot="1">
      <c r="A1" s="421" t="s">
        <v>64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3"/>
    </row>
    <row r="2" spans="1:15" ht="25.5" customHeight="1" thickBot="1">
      <c r="A2" s="191" t="s">
        <v>87</v>
      </c>
      <c r="B2" s="300" t="s">
        <v>44</v>
      </c>
      <c r="C2" s="301"/>
      <c r="D2" s="302"/>
      <c r="E2" s="303" t="s">
        <v>0</v>
      </c>
      <c r="F2" s="303"/>
      <c r="G2" s="303"/>
      <c r="H2" s="303"/>
      <c r="I2" s="303"/>
      <c r="J2" s="303"/>
      <c r="K2" s="303"/>
      <c r="L2" s="304"/>
      <c r="M2" s="418" t="s">
        <v>65</v>
      </c>
      <c r="N2" s="419"/>
      <c r="O2" s="420"/>
    </row>
    <row r="3" spans="1:15" ht="18" customHeight="1" thickBot="1">
      <c r="A3" s="14">
        <v>2</v>
      </c>
      <c r="B3" s="254"/>
      <c r="C3" s="255"/>
      <c r="D3" s="256"/>
      <c r="E3" s="259"/>
      <c r="F3" s="259"/>
      <c r="G3" s="259"/>
      <c r="H3" s="259"/>
      <c r="I3" s="259"/>
      <c r="J3" s="259"/>
      <c r="K3" s="259"/>
      <c r="L3" s="260"/>
      <c r="M3" s="308" t="s">
        <v>37</v>
      </c>
      <c r="N3" s="309"/>
      <c r="O3" s="310"/>
    </row>
    <row r="4" spans="1:15" ht="18" customHeight="1">
      <c r="A4" s="272" t="s">
        <v>1</v>
      </c>
      <c r="B4" s="311" t="s">
        <v>2</v>
      </c>
      <c r="C4" s="312" t="s">
        <v>8</v>
      </c>
      <c r="D4" s="313"/>
      <c r="E4" s="274" t="s">
        <v>5</v>
      </c>
      <c r="F4" s="275"/>
      <c r="G4" s="276" t="s">
        <v>6</v>
      </c>
      <c r="H4" s="277"/>
      <c r="I4" s="279" t="s">
        <v>45</v>
      </c>
      <c r="J4" s="280"/>
      <c r="K4" s="245" t="s">
        <v>47</v>
      </c>
      <c r="L4" s="246"/>
      <c r="M4" s="247" t="s">
        <v>7</v>
      </c>
      <c r="N4" s="270" t="s">
        <v>25</v>
      </c>
      <c r="O4" s="249" t="s">
        <v>24</v>
      </c>
    </row>
    <row r="5" spans="1:15" ht="18.75" customHeight="1" thickBot="1">
      <c r="A5" s="273"/>
      <c r="B5" s="248"/>
      <c r="C5" s="48" t="s">
        <v>51</v>
      </c>
      <c r="D5" s="45" t="s">
        <v>4</v>
      </c>
      <c r="E5" s="48" t="s">
        <v>46</v>
      </c>
      <c r="F5" s="45" t="s">
        <v>4</v>
      </c>
      <c r="G5" s="48" t="s">
        <v>52</v>
      </c>
      <c r="H5" s="45" t="s">
        <v>4</v>
      </c>
      <c r="I5" s="48" t="s">
        <v>52</v>
      </c>
      <c r="J5" s="45" t="s">
        <v>4</v>
      </c>
      <c r="K5" s="48" t="s">
        <v>50</v>
      </c>
      <c r="L5" s="45" t="s">
        <v>4</v>
      </c>
      <c r="M5" s="248"/>
      <c r="N5" s="271"/>
      <c r="O5" s="250"/>
    </row>
    <row r="6" spans="1:15" ht="18" customHeight="1">
      <c r="A6" s="424" t="s">
        <v>72</v>
      </c>
      <c r="B6" s="395">
        <v>1998</v>
      </c>
      <c r="C6" s="244">
        <v>14.22</v>
      </c>
      <c r="D6" s="314">
        <v>168</v>
      </c>
      <c r="E6" s="39">
        <v>417</v>
      </c>
      <c r="F6" s="314">
        <v>137</v>
      </c>
      <c r="G6" s="42">
        <v>31.9</v>
      </c>
      <c r="H6" s="314">
        <v>105</v>
      </c>
      <c r="I6" s="42">
        <v>8.27</v>
      </c>
      <c r="J6" s="314">
        <v>116</v>
      </c>
      <c r="K6" s="231">
        <v>0.0021458333333333334</v>
      </c>
      <c r="L6" s="319">
        <v>115</v>
      </c>
      <c r="M6" s="233">
        <v>641</v>
      </c>
      <c r="N6" s="236">
        <v>4</v>
      </c>
      <c r="O6" s="429">
        <v>7</v>
      </c>
    </row>
    <row r="7" spans="1:15" ht="18" customHeight="1">
      <c r="A7" s="425"/>
      <c r="B7" s="427"/>
      <c r="C7" s="223"/>
      <c r="D7" s="315"/>
      <c r="E7" s="37"/>
      <c r="F7" s="317"/>
      <c r="G7" s="40"/>
      <c r="H7" s="317"/>
      <c r="I7" s="40"/>
      <c r="J7" s="317"/>
      <c r="K7" s="231"/>
      <c r="L7" s="319"/>
      <c r="M7" s="234"/>
      <c r="N7" s="236"/>
      <c r="O7" s="429"/>
    </row>
    <row r="8" spans="1:15" ht="18.75" customHeight="1" thickBot="1">
      <c r="A8" s="426"/>
      <c r="B8" s="428"/>
      <c r="C8" s="224"/>
      <c r="D8" s="316"/>
      <c r="E8" s="38"/>
      <c r="F8" s="318"/>
      <c r="G8" s="41"/>
      <c r="H8" s="318"/>
      <c r="I8" s="41"/>
      <c r="J8" s="318"/>
      <c r="K8" s="232"/>
      <c r="L8" s="320"/>
      <c r="M8" s="235"/>
      <c r="N8" s="237"/>
      <c r="O8" s="430"/>
    </row>
    <row r="9" spans="1:15" ht="18" customHeight="1">
      <c r="A9" s="216" t="s">
        <v>76</v>
      </c>
      <c r="B9" s="395">
        <v>1998</v>
      </c>
      <c r="C9" s="222">
        <v>12.96</v>
      </c>
      <c r="D9" s="314">
        <v>223</v>
      </c>
      <c r="E9" s="39">
        <v>450</v>
      </c>
      <c r="F9" s="321">
        <v>159</v>
      </c>
      <c r="G9" s="42">
        <v>28.9</v>
      </c>
      <c r="H9" s="321">
        <v>93</v>
      </c>
      <c r="I9" s="42">
        <v>6.22</v>
      </c>
      <c r="J9" s="321">
        <v>68</v>
      </c>
      <c r="K9" s="230">
        <v>0.0018124999999999999</v>
      </c>
      <c r="L9" s="322">
        <v>187</v>
      </c>
      <c r="M9" s="323">
        <v>730</v>
      </c>
      <c r="N9" s="236">
        <v>1</v>
      </c>
      <c r="O9" s="431">
        <v>4</v>
      </c>
    </row>
    <row r="10" spans="1:15" ht="18" customHeight="1">
      <c r="A10" s="217"/>
      <c r="B10" s="427"/>
      <c r="C10" s="223"/>
      <c r="D10" s="315"/>
      <c r="E10" s="37"/>
      <c r="F10" s="317"/>
      <c r="G10" s="40"/>
      <c r="H10" s="317"/>
      <c r="I10" s="40"/>
      <c r="J10" s="317"/>
      <c r="K10" s="231"/>
      <c r="L10" s="319"/>
      <c r="M10" s="234"/>
      <c r="N10" s="236"/>
      <c r="O10" s="429"/>
    </row>
    <row r="11" spans="1:15" ht="18.75" customHeight="1" thickBot="1">
      <c r="A11" s="218"/>
      <c r="B11" s="428"/>
      <c r="C11" s="224"/>
      <c r="D11" s="316"/>
      <c r="E11" s="38"/>
      <c r="F11" s="318"/>
      <c r="G11" s="41"/>
      <c r="H11" s="318"/>
      <c r="I11" s="41"/>
      <c r="J11" s="318"/>
      <c r="K11" s="232"/>
      <c r="L11" s="320"/>
      <c r="M11" s="235"/>
      <c r="N11" s="237"/>
      <c r="O11" s="430"/>
    </row>
    <row r="12" spans="1:15" ht="18" customHeight="1">
      <c r="A12" s="216" t="s">
        <v>73</v>
      </c>
      <c r="B12" s="395">
        <v>1998</v>
      </c>
      <c r="C12" s="222">
        <v>14.77</v>
      </c>
      <c r="D12" s="314">
        <v>145</v>
      </c>
      <c r="E12" s="39">
        <v>404</v>
      </c>
      <c r="F12" s="321">
        <v>129</v>
      </c>
      <c r="G12" s="42">
        <v>39.8</v>
      </c>
      <c r="H12" s="321">
        <v>139</v>
      </c>
      <c r="I12" s="42">
        <v>7.97</v>
      </c>
      <c r="J12" s="321">
        <v>109</v>
      </c>
      <c r="K12" s="230">
        <v>0.0020046296296296296</v>
      </c>
      <c r="L12" s="322">
        <v>144</v>
      </c>
      <c r="M12" s="323">
        <v>666</v>
      </c>
      <c r="N12" s="236">
        <v>3</v>
      </c>
      <c r="O12" s="431">
        <v>6</v>
      </c>
    </row>
    <row r="13" spans="1:15" ht="18" customHeight="1">
      <c r="A13" s="217"/>
      <c r="B13" s="427"/>
      <c r="C13" s="223"/>
      <c r="D13" s="315"/>
      <c r="E13" s="37"/>
      <c r="F13" s="317"/>
      <c r="G13" s="40"/>
      <c r="H13" s="317"/>
      <c r="I13" s="40"/>
      <c r="J13" s="317"/>
      <c r="K13" s="231"/>
      <c r="L13" s="319"/>
      <c r="M13" s="234"/>
      <c r="N13" s="236"/>
      <c r="O13" s="429"/>
    </row>
    <row r="14" spans="1:15" ht="18.75" customHeight="1" thickBot="1">
      <c r="A14" s="218"/>
      <c r="B14" s="428"/>
      <c r="C14" s="224"/>
      <c r="D14" s="316"/>
      <c r="E14" s="38"/>
      <c r="F14" s="318"/>
      <c r="G14" s="41"/>
      <c r="H14" s="318"/>
      <c r="I14" s="41"/>
      <c r="J14" s="318"/>
      <c r="K14" s="232"/>
      <c r="L14" s="320"/>
      <c r="M14" s="235"/>
      <c r="N14" s="237"/>
      <c r="O14" s="430"/>
    </row>
    <row r="15" spans="1:15" ht="18" customHeight="1">
      <c r="A15" s="216" t="s">
        <v>74</v>
      </c>
      <c r="B15" s="395">
        <v>1998</v>
      </c>
      <c r="C15" s="222">
        <v>15.03</v>
      </c>
      <c r="D15" s="314">
        <v>135</v>
      </c>
      <c r="E15" s="39">
        <v>420</v>
      </c>
      <c r="F15" s="321">
        <v>139</v>
      </c>
      <c r="G15" s="42">
        <v>39.8</v>
      </c>
      <c r="H15" s="321">
        <v>139</v>
      </c>
      <c r="I15" s="42">
        <v>7.56</v>
      </c>
      <c r="J15" s="321">
        <v>99</v>
      </c>
      <c r="K15" s="230">
        <v>0.002113425925925926</v>
      </c>
      <c r="L15" s="322">
        <v>121</v>
      </c>
      <c r="M15" s="323">
        <v>633</v>
      </c>
      <c r="N15" s="236">
        <v>5</v>
      </c>
      <c r="O15" s="431">
        <v>8</v>
      </c>
    </row>
    <row r="16" spans="1:15" ht="18" customHeight="1">
      <c r="A16" s="217"/>
      <c r="B16" s="427"/>
      <c r="C16" s="223"/>
      <c r="D16" s="315"/>
      <c r="E16" s="37"/>
      <c r="F16" s="317"/>
      <c r="G16" s="40"/>
      <c r="H16" s="317"/>
      <c r="I16" s="40"/>
      <c r="J16" s="317"/>
      <c r="K16" s="231"/>
      <c r="L16" s="319"/>
      <c r="M16" s="234"/>
      <c r="N16" s="236"/>
      <c r="O16" s="429"/>
    </row>
    <row r="17" spans="1:15" ht="18.75" customHeight="1" thickBot="1">
      <c r="A17" s="218"/>
      <c r="B17" s="428"/>
      <c r="C17" s="224"/>
      <c r="D17" s="316"/>
      <c r="E17" s="38"/>
      <c r="F17" s="318"/>
      <c r="G17" s="41"/>
      <c r="H17" s="318"/>
      <c r="I17" s="41"/>
      <c r="J17" s="318"/>
      <c r="K17" s="232"/>
      <c r="L17" s="320"/>
      <c r="M17" s="235"/>
      <c r="N17" s="237"/>
      <c r="O17" s="430"/>
    </row>
    <row r="18" spans="1:15" ht="18" customHeight="1">
      <c r="A18" s="432" t="s">
        <v>75</v>
      </c>
      <c r="B18" s="395">
        <v>1998</v>
      </c>
      <c r="C18" s="222">
        <v>13.11</v>
      </c>
      <c r="D18" s="314">
        <v>216</v>
      </c>
      <c r="E18" s="39">
        <v>491</v>
      </c>
      <c r="F18" s="321">
        <v>188</v>
      </c>
      <c r="G18" s="42">
        <v>32.7</v>
      </c>
      <c r="H18" s="321">
        <v>108</v>
      </c>
      <c r="I18" s="42">
        <v>7.39</v>
      </c>
      <c r="J18" s="321">
        <v>95</v>
      </c>
      <c r="K18" s="230">
        <v>0.002159722222222222</v>
      </c>
      <c r="L18" s="322">
        <v>112</v>
      </c>
      <c r="M18" s="323">
        <v>719</v>
      </c>
      <c r="N18" s="236">
        <v>2</v>
      </c>
      <c r="O18" s="431">
        <v>5</v>
      </c>
    </row>
    <row r="19" spans="1:15" ht="18" customHeight="1">
      <c r="A19" s="433"/>
      <c r="B19" s="427"/>
      <c r="C19" s="223"/>
      <c r="D19" s="315"/>
      <c r="E19" s="37"/>
      <c r="F19" s="317"/>
      <c r="G19" s="40"/>
      <c r="H19" s="317"/>
      <c r="I19" s="40"/>
      <c r="J19" s="317"/>
      <c r="K19" s="231"/>
      <c r="L19" s="319"/>
      <c r="M19" s="234"/>
      <c r="N19" s="236"/>
      <c r="O19" s="429"/>
    </row>
    <row r="20" spans="1:15" ht="18.75" customHeight="1" thickBot="1">
      <c r="A20" s="434"/>
      <c r="B20" s="428"/>
      <c r="C20" s="224"/>
      <c r="D20" s="316"/>
      <c r="E20" s="38"/>
      <c r="F20" s="318"/>
      <c r="G20" s="41"/>
      <c r="H20" s="318"/>
      <c r="I20" s="41"/>
      <c r="J20" s="318"/>
      <c r="K20" s="232"/>
      <c r="L20" s="320"/>
      <c r="M20" s="235"/>
      <c r="N20" s="237"/>
      <c r="O20" s="430"/>
    </row>
    <row r="21" spans="1:15" ht="18" customHeight="1">
      <c r="A21" s="216" t="s">
        <v>86</v>
      </c>
      <c r="B21" s="395">
        <v>1998</v>
      </c>
      <c r="C21" s="222">
        <v>15.81</v>
      </c>
      <c r="D21" s="314">
        <v>105</v>
      </c>
      <c r="E21" s="39">
        <v>384</v>
      </c>
      <c r="F21" s="321">
        <v>116</v>
      </c>
      <c r="G21" s="42">
        <v>26.8</v>
      </c>
      <c r="H21" s="321">
        <v>84</v>
      </c>
      <c r="I21" s="42">
        <v>7.16</v>
      </c>
      <c r="J21" s="321">
        <v>90</v>
      </c>
      <c r="K21" s="230">
        <v>0.0020636574074074073</v>
      </c>
      <c r="L21" s="322">
        <v>131</v>
      </c>
      <c r="M21" s="323">
        <v>526</v>
      </c>
      <c r="N21" s="236">
        <v>6</v>
      </c>
      <c r="O21" s="431">
        <v>17</v>
      </c>
    </row>
    <row r="22" spans="1:15" ht="18" customHeight="1">
      <c r="A22" s="217"/>
      <c r="B22" s="427"/>
      <c r="C22" s="223"/>
      <c r="D22" s="315"/>
      <c r="E22" s="37"/>
      <c r="F22" s="317"/>
      <c r="G22" s="40"/>
      <c r="H22" s="317"/>
      <c r="I22" s="40"/>
      <c r="J22" s="317"/>
      <c r="K22" s="231"/>
      <c r="L22" s="319"/>
      <c r="M22" s="234"/>
      <c r="N22" s="236"/>
      <c r="O22" s="429"/>
    </row>
    <row r="23" spans="1:15" ht="18" customHeight="1" thickBot="1">
      <c r="A23" s="218"/>
      <c r="B23" s="428"/>
      <c r="C23" s="224"/>
      <c r="D23" s="316"/>
      <c r="E23" s="38"/>
      <c r="F23" s="318"/>
      <c r="G23" s="41"/>
      <c r="H23" s="318"/>
      <c r="I23" s="41"/>
      <c r="J23" s="318"/>
      <c r="K23" s="232"/>
      <c r="L23" s="320"/>
      <c r="M23" s="235"/>
      <c r="N23" s="237"/>
      <c r="O23" s="430"/>
    </row>
    <row r="24" spans="1:15" ht="13.5" customHeight="1">
      <c r="A24" s="435"/>
      <c r="B24" s="166"/>
      <c r="C24" s="166"/>
      <c r="D24" s="166"/>
      <c r="E24" s="166"/>
      <c r="F24" s="166"/>
      <c r="G24" s="166"/>
      <c r="H24" s="167"/>
      <c r="I24" s="43"/>
      <c r="J24" s="43"/>
      <c r="K24" s="330"/>
      <c r="L24" s="332" t="s">
        <v>32</v>
      </c>
      <c r="M24" s="332">
        <v>3915</v>
      </c>
      <c r="N24" s="335">
        <v>1</v>
      </c>
      <c r="O24" s="336"/>
    </row>
    <row r="25" spans="1:15" ht="13.5" thickBot="1">
      <c r="A25" s="436"/>
      <c r="B25" s="168"/>
      <c r="C25" s="168"/>
      <c r="D25" s="168"/>
      <c r="E25" s="168"/>
      <c r="F25" s="168"/>
      <c r="G25" s="168"/>
      <c r="H25" s="169"/>
      <c r="I25" s="44"/>
      <c r="J25" s="44"/>
      <c r="K25" s="331"/>
      <c r="L25" s="333"/>
      <c r="M25" s="334"/>
      <c r="N25" s="337"/>
      <c r="O25" s="338"/>
    </row>
    <row r="26" spans="1:15" ht="12.75">
      <c r="A26" s="436"/>
      <c r="B26" s="341" t="s">
        <v>34</v>
      </c>
      <c r="C26" s="438" t="s">
        <v>65</v>
      </c>
      <c r="D26" s="438"/>
      <c r="E26" s="438"/>
      <c r="F26" s="345" t="s">
        <v>38</v>
      </c>
      <c r="G26" s="347" t="s">
        <v>35</v>
      </c>
      <c r="H26" s="347"/>
      <c r="I26" s="347"/>
      <c r="J26" s="347"/>
      <c r="K26" s="347"/>
      <c r="L26" s="348"/>
      <c r="M26" s="351">
        <v>3389</v>
      </c>
      <c r="N26" s="337"/>
      <c r="O26" s="338"/>
    </row>
    <row r="27" spans="1:15" ht="29.25" customHeight="1" thickBot="1">
      <c r="A27" s="437"/>
      <c r="B27" s="342"/>
      <c r="C27" s="439"/>
      <c r="D27" s="439"/>
      <c r="E27" s="439"/>
      <c r="F27" s="346"/>
      <c r="G27" s="349"/>
      <c r="H27" s="349"/>
      <c r="I27" s="349"/>
      <c r="J27" s="349"/>
      <c r="K27" s="349"/>
      <c r="L27" s="350"/>
      <c r="M27" s="352"/>
      <c r="N27" s="339"/>
      <c r="O27" s="340"/>
    </row>
  </sheetData>
  <sheetProtection/>
  <mergeCells count="97">
    <mergeCell ref="C26:E27"/>
    <mergeCell ref="F26:F27"/>
    <mergeCell ref="G26:L27"/>
    <mergeCell ref="M26:M27"/>
    <mergeCell ref="K21:K23"/>
    <mergeCell ref="L21:L23"/>
    <mergeCell ref="M21:M23"/>
    <mergeCell ref="H21:H23"/>
    <mergeCell ref="J21:J23"/>
    <mergeCell ref="N21:N23"/>
    <mergeCell ref="O21:O23"/>
    <mergeCell ref="A24:A27"/>
    <mergeCell ref="K24:K25"/>
    <mergeCell ref="L24:L25"/>
    <mergeCell ref="M24:M25"/>
    <mergeCell ref="N24:O27"/>
    <mergeCell ref="B26:B27"/>
    <mergeCell ref="G4:H4"/>
    <mergeCell ref="I4:J4"/>
    <mergeCell ref="M4:M5"/>
    <mergeCell ref="N4:N5"/>
    <mergeCell ref="O4:O5"/>
    <mergeCell ref="A21:A23"/>
    <mergeCell ref="B21:B23"/>
    <mergeCell ref="C21:C23"/>
    <mergeCell ref="D21:D23"/>
    <mergeCell ref="F21:F23"/>
    <mergeCell ref="J18:J20"/>
    <mergeCell ref="K18:K20"/>
    <mergeCell ref="L18:L20"/>
    <mergeCell ref="M18:M20"/>
    <mergeCell ref="N18:N20"/>
    <mergeCell ref="O18:O20"/>
    <mergeCell ref="A18:A20"/>
    <mergeCell ref="B18:B20"/>
    <mergeCell ref="C18:C20"/>
    <mergeCell ref="D18:D20"/>
    <mergeCell ref="F18:F20"/>
    <mergeCell ref="H18:H20"/>
    <mergeCell ref="J15:J17"/>
    <mergeCell ref="K15:K17"/>
    <mergeCell ref="L15:L17"/>
    <mergeCell ref="M15:M17"/>
    <mergeCell ref="N15:N17"/>
    <mergeCell ref="O15:O17"/>
    <mergeCell ref="A15:A17"/>
    <mergeCell ref="B15:B17"/>
    <mergeCell ref="C15:C17"/>
    <mergeCell ref="D15:D17"/>
    <mergeCell ref="F15:F17"/>
    <mergeCell ref="H15:H17"/>
    <mergeCell ref="J12:J14"/>
    <mergeCell ref="K12:K14"/>
    <mergeCell ref="L12:L14"/>
    <mergeCell ref="M12:M14"/>
    <mergeCell ref="N12:N14"/>
    <mergeCell ref="O12:O14"/>
    <mergeCell ref="A12:A14"/>
    <mergeCell ref="B12:B14"/>
    <mergeCell ref="C12:C14"/>
    <mergeCell ref="D12:D14"/>
    <mergeCell ref="F12:F14"/>
    <mergeCell ref="H12:H14"/>
    <mergeCell ref="J9:J11"/>
    <mergeCell ref="K9:K11"/>
    <mergeCell ref="L9:L11"/>
    <mergeCell ref="M9:M11"/>
    <mergeCell ref="N9:N11"/>
    <mergeCell ref="O9:O11"/>
    <mergeCell ref="A9:A11"/>
    <mergeCell ref="B9:B11"/>
    <mergeCell ref="C9:C11"/>
    <mergeCell ref="D9:D11"/>
    <mergeCell ref="F9:F11"/>
    <mergeCell ref="H9:H11"/>
    <mergeCell ref="J6:J8"/>
    <mergeCell ref="K6:K8"/>
    <mergeCell ref="L6:L8"/>
    <mergeCell ref="M6:M8"/>
    <mergeCell ref="N6:N8"/>
    <mergeCell ref="O6:O8"/>
    <mergeCell ref="A6:A8"/>
    <mergeCell ref="B6:B8"/>
    <mergeCell ref="C6:C8"/>
    <mergeCell ref="D6:D8"/>
    <mergeCell ref="F6:F8"/>
    <mergeCell ref="H6:H8"/>
    <mergeCell ref="E2:L3"/>
    <mergeCell ref="M2:O2"/>
    <mergeCell ref="M3:O3"/>
    <mergeCell ref="K4:L4"/>
    <mergeCell ref="A1:O1"/>
    <mergeCell ref="B2:D3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22.421875" style="0" customWidth="1"/>
    <col min="2" max="2" width="8.28125" style="0" customWidth="1"/>
    <col min="3" max="3" width="8.28125" style="0" bestFit="1" customWidth="1"/>
    <col min="4" max="4" width="7.421875" style="0" bestFit="1" customWidth="1"/>
    <col min="5" max="5" width="6.00390625" style="0" bestFit="1" customWidth="1"/>
    <col min="6" max="6" width="7.421875" style="0" bestFit="1" customWidth="1"/>
    <col min="7" max="7" width="8.28125" style="0" bestFit="1" customWidth="1"/>
    <col min="8" max="8" width="7.421875" style="0" bestFit="1" customWidth="1"/>
    <col min="9" max="9" width="8.28125" style="0" bestFit="1" customWidth="1"/>
    <col min="10" max="10" width="7.28125" style="0" customWidth="1"/>
    <col min="11" max="11" width="14.28125" style="0" customWidth="1"/>
    <col min="12" max="12" width="7.00390625" style="0" customWidth="1"/>
    <col min="13" max="13" width="12.28125" style="0" customWidth="1"/>
    <col min="14" max="14" width="6.8515625" style="0" customWidth="1"/>
    <col min="15" max="15" width="9.57421875" style="0" customWidth="1"/>
  </cols>
  <sheetData>
    <row r="1" spans="1:15" ht="31.5" customHeight="1" thickBot="1">
      <c r="A1" s="421" t="s">
        <v>64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3"/>
    </row>
    <row r="2" spans="1:15" ht="27.75" customHeight="1" thickBot="1">
      <c r="A2" s="190" t="s">
        <v>87</v>
      </c>
      <c r="B2" s="300" t="s">
        <v>44</v>
      </c>
      <c r="C2" s="301"/>
      <c r="D2" s="302"/>
      <c r="E2" s="303" t="s">
        <v>0</v>
      </c>
      <c r="F2" s="303"/>
      <c r="G2" s="303"/>
      <c r="H2" s="303"/>
      <c r="I2" s="303"/>
      <c r="J2" s="303"/>
      <c r="K2" s="303"/>
      <c r="L2" s="304"/>
      <c r="M2" s="440" t="s">
        <v>66</v>
      </c>
      <c r="N2" s="441"/>
      <c r="O2" s="442"/>
    </row>
    <row r="3" spans="1:15" ht="18" customHeight="1" thickBot="1">
      <c r="A3" s="14">
        <v>2</v>
      </c>
      <c r="B3" s="254"/>
      <c r="C3" s="255"/>
      <c r="D3" s="256"/>
      <c r="E3" s="259"/>
      <c r="F3" s="259"/>
      <c r="G3" s="259"/>
      <c r="H3" s="259"/>
      <c r="I3" s="259"/>
      <c r="J3" s="259"/>
      <c r="K3" s="259"/>
      <c r="L3" s="260"/>
      <c r="M3" s="308" t="s">
        <v>37</v>
      </c>
      <c r="N3" s="309"/>
      <c r="O3" s="310"/>
    </row>
    <row r="4" spans="1:15" ht="18" customHeight="1">
      <c r="A4" s="272" t="s">
        <v>1</v>
      </c>
      <c r="B4" s="311" t="s">
        <v>2</v>
      </c>
      <c r="C4" s="312" t="s">
        <v>8</v>
      </c>
      <c r="D4" s="313"/>
      <c r="E4" s="274" t="s">
        <v>5</v>
      </c>
      <c r="F4" s="275"/>
      <c r="G4" s="276" t="s">
        <v>6</v>
      </c>
      <c r="H4" s="277"/>
      <c r="I4" s="279" t="s">
        <v>45</v>
      </c>
      <c r="J4" s="280"/>
      <c r="K4" s="245" t="s">
        <v>47</v>
      </c>
      <c r="L4" s="246"/>
      <c r="M4" s="247" t="s">
        <v>7</v>
      </c>
      <c r="N4" s="270" t="s">
        <v>25</v>
      </c>
      <c r="O4" s="249" t="s">
        <v>24</v>
      </c>
    </row>
    <row r="5" spans="1:15" ht="18.75" customHeight="1" thickBot="1">
      <c r="A5" s="273"/>
      <c r="B5" s="248"/>
      <c r="C5" s="48" t="s">
        <v>51</v>
      </c>
      <c r="D5" s="45" t="s">
        <v>4</v>
      </c>
      <c r="E5" s="48" t="s">
        <v>46</v>
      </c>
      <c r="F5" s="45" t="s">
        <v>4</v>
      </c>
      <c r="G5" s="48" t="s">
        <v>52</v>
      </c>
      <c r="H5" s="45" t="s">
        <v>4</v>
      </c>
      <c r="I5" s="48" t="s">
        <v>52</v>
      </c>
      <c r="J5" s="45" t="s">
        <v>4</v>
      </c>
      <c r="K5" s="48" t="s">
        <v>50</v>
      </c>
      <c r="L5" s="45" t="s">
        <v>4</v>
      </c>
      <c r="M5" s="248"/>
      <c r="N5" s="271"/>
      <c r="O5" s="250"/>
    </row>
    <row r="6" spans="1:15" ht="18" customHeight="1">
      <c r="A6" s="216" t="s">
        <v>77</v>
      </c>
      <c r="B6" s="219">
        <v>1999</v>
      </c>
      <c r="C6" s="244">
        <v>14.51</v>
      </c>
      <c r="D6" s="314">
        <v>155</v>
      </c>
      <c r="E6" s="39">
        <v>413</v>
      </c>
      <c r="F6" s="314">
        <v>134</v>
      </c>
      <c r="G6" s="42">
        <v>32.9</v>
      </c>
      <c r="H6" s="314">
        <v>109</v>
      </c>
      <c r="I6" s="42">
        <v>6.48</v>
      </c>
      <c r="J6" s="314">
        <v>74</v>
      </c>
      <c r="K6" s="231">
        <v>0.0020358796296296297</v>
      </c>
      <c r="L6" s="319">
        <v>137</v>
      </c>
      <c r="M6" s="233">
        <v>609</v>
      </c>
      <c r="N6" s="236">
        <v>3</v>
      </c>
      <c r="O6" s="238">
        <v>11</v>
      </c>
    </row>
    <row r="7" spans="1:15" ht="18" customHeight="1">
      <c r="A7" s="217"/>
      <c r="B7" s="220"/>
      <c r="C7" s="223"/>
      <c r="D7" s="315"/>
      <c r="E7" s="37"/>
      <c r="F7" s="317"/>
      <c r="G7" s="40"/>
      <c r="H7" s="317"/>
      <c r="I7" s="40"/>
      <c r="J7" s="317"/>
      <c r="K7" s="231"/>
      <c r="L7" s="319"/>
      <c r="M7" s="234"/>
      <c r="N7" s="236"/>
      <c r="O7" s="238"/>
    </row>
    <row r="8" spans="1:15" ht="18.75" customHeight="1" thickBot="1">
      <c r="A8" s="218"/>
      <c r="B8" s="221"/>
      <c r="C8" s="224"/>
      <c r="D8" s="316"/>
      <c r="E8" s="38"/>
      <c r="F8" s="318"/>
      <c r="G8" s="41"/>
      <c r="H8" s="318"/>
      <c r="I8" s="41"/>
      <c r="J8" s="318"/>
      <c r="K8" s="232"/>
      <c r="L8" s="320"/>
      <c r="M8" s="235"/>
      <c r="N8" s="237"/>
      <c r="O8" s="239"/>
    </row>
    <row r="9" spans="1:15" ht="18" customHeight="1">
      <c r="A9" s="216" t="s">
        <v>78</v>
      </c>
      <c r="B9" s="219">
        <v>1998</v>
      </c>
      <c r="C9" s="222">
        <v>14.34</v>
      </c>
      <c r="D9" s="314">
        <v>162</v>
      </c>
      <c r="E9" s="39">
        <v>440</v>
      </c>
      <c r="F9" s="321">
        <v>152</v>
      </c>
      <c r="G9" s="42">
        <v>29</v>
      </c>
      <c r="H9" s="321">
        <v>93</v>
      </c>
      <c r="I9" s="42">
        <v>6.74</v>
      </c>
      <c r="J9" s="321">
        <v>80</v>
      </c>
      <c r="K9" s="230">
        <v>0.002320601851851852</v>
      </c>
      <c r="L9" s="322">
        <v>80</v>
      </c>
      <c r="M9" s="323">
        <v>567</v>
      </c>
      <c r="N9" s="236">
        <v>4</v>
      </c>
      <c r="O9" s="278">
        <v>13</v>
      </c>
    </row>
    <row r="10" spans="1:15" ht="18" customHeight="1">
      <c r="A10" s="217"/>
      <c r="B10" s="220"/>
      <c r="C10" s="223"/>
      <c r="D10" s="315"/>
      <c r="E10" s="37"/>
      <c r="F10" s="317"/>
      <c r="G10" s="40"/>
      <c r="H10" s="317"/>
      <c r="I10" s="40"/>
      <c r="J10" s="317"/>
      <c r="K10" s="231"/>
      <c r="L10" s="319"/>
      <c r="M10" s="234"/>
      <c r="N10" s="236"/>
      <c r="O10" s="238"/>
    </row>
    <row r="11" spans="1:15" ht="18.75" customHeight="1" thickBot="1">
      <c r="A11" s="218"/>
      <c r="B11" s="221"/>
      <c r="C11" s="224"/>
      <c r="D11" s="316"/>
      <c r="E11" s="38"/>
      <c r="F11" s="318"/>
      <c r="G11" s="41"/>
      <c r="H11" s="318"/>
      <c r="I11" s="41"/>
      <c r="J11" s="318"/>
      <c r="K11" s="232"/>
      <c r="L11" s="320"/>
      <c r="M11" s="235"/>
      <c r="N11" s="237"/>
      <c r="O11" s="239"/>
    </row>
    <row r="12" spans="1:15" ht="18" customHeight="1">
      <c r="A12" s="432" t="s">
        <v>85</v>
      </c>
      <c r="B12" s="219">
        <v>1999</v>
      </c>
      <c r="C12" s="222">
        <v>12.74</v>
      </c>
      <c r="D12" s="314">
        <v>234</v>
      </c>
      <c r="E12" s="39">
        <v>500</v>
      </c>
      <c r="F12" s="321">
        <v>195</v>
      </c>
      <c r="G12" s="42">
        <v>49</v>
      </c>
      <c r="H12" s="321">
        <v>182</v>
      </c>
      <c r="I12" s="42">
        <v>11.63</v>
      </c>
      <c r="J12" s="321">
        <v>207</v>
      </c>
      <c r="K12" s="230">
        <v>0.0018344907407407407</v>
      </c>
      <c r="L12" s="322">
        <v>182</v>
      </c>
      <c r="M12" s="323">
        <v>1000</v>
      </c>
      <c r="N12" s="236">
        <v>1</v>
      </c>
      <c r="O12" s="278">
        <v>1</v>
      </c>
    </row>
    <row r="13" spans="1:15" ht="18" customHeight="1">
      <c r="A13" s="433"/>
      <c r="B13" s="220"/>
      <c r="C13" s="223"/>
      <c r="D13" s="315"/>
      <c r="E13" s="37"/>
      <c r="F13" s="317"/>
      <c r="G13" s="40"/>
      <c r="H13" s="317"/>
      <c r="I13" s="40"/>
      <c r="J13" s="317"/>
      <c r="K13" s="231"/>
      <c r="L13" s="319"/>
      <c r="M13" s="234"/>
      <c r="N13" s="236"/>
      <c r="O13" s="238"/>
    </row>
    <row r="14" spans="1:15" ht="18.75" customHeight="1" thickBot="1">
      <c r="A14" s="434"/>
      <c r="B14" s="221"/>
      <c r="C14" s="224"/>
      <c r="D14" s="316"/>
      <c r="E14" s="38"/>
      <c r="F14" s="318"/>
      <c r="G14" s="41"/>
      <c r="H14" s="318"/>
      <c r="I14" s="41"/>
      <c r="J14" s="318"/>
      <c r="K14" s="232"/>
      <c r="L14" s="320"/>
      <c r="M14" s="235"/>
      <c r="N14" s="237"/>
      <c r="O14" s="239"/>
    </row>
    <row r="15" spans="1:15" ht="18" customHeight="1">
      <c r="A15" s="216" t="s">
        <v>79</v>
      </c>
      <c r="B15" s="219">
        <v>1998</v>
      </c>
      <c r="C15" s="222">
        <v>15.41</v>
      </c>
      <c r="D15" s="314">
        <v>121</v>
      </c>
      <c r="E15" s="39">
        <v>355</v>
      </c>
      <c r="F15" s="321">
        <v>98</v>
      </c>
      <c r="G15" s="42">
        <v>30.4</v>
      </c>
      <c r="H15" s="321">
        <v>98</v>
      </c>
      <c r="I15" s="42">
        <v>7.19</v>
      </c>
      <c r="J15" s="321">
        <v>90</v>
      </c>
      <c r="K15" s="230">
        <v>0.0020312499999999996</v>
      </c>
      <c r="L15" s="322">
        <v>138</v>
      </c>
      <c r="M15" s="323">
        <v>545</v>
      </c>
      <c r="N15" s="236">
        <v>5</v>
      </c>
      <c r="O15" s="278">
        <v>14</v>
      </c>
    </row>
    <row r="16" spans="1:15" ht="18" customHeight="1">
      <c r="A16" s="217"/>
      <c r="B16" s="220"/>
      <c r="C16" s="223"/>
      <c r="D16" s="315"/>
      <c r="E16" s="37"/>
      <c r="F16" s="317"/>
      <c r="G16" s="40"/>
      <c r="H16" s="317"/>
      <c r="I16" s="40"/>
      <c r="J16" s="317"/>
      <c r="K16" s="231"/>
      <c r="L16" s="319"/>
      <c r="M16" s="234"/>
      <c r="N16" s="236"/>
      <c r="O16" s="238"/>
    </row>
    <row r="17" spans="1:15" ht="18.75" customHeight="1" thickBot="1">
      <c r="A17" s="218"/>
      <c r="B17" s="221"/>
      <c r="C17" s="224"/>
      <c r="D17" s="316"/>
      <c r="E17" s="38"/>
      <c r="F17" s="318"/>
      <c r="G17" s="41"/>
      <c r="H17" s="318"/>
      <c r="I17" s="41"/>
      <c r="J17" s="318"/>
      <c r="K17" s="232"/>
      <c r="L17" s="320"/>
      <c r="M17" s="235"/>
      <c r="N17" s="237"/>
      <c r="O17" s="239"/>
    </row>
    <row r="18" spans="1:15" ht="18" customHeight="1">
      <c r="A18" s="216" t="s">
        <v>80</v>
      </c>
      <c r="B18" s="219">
        <v>1998</v>
      </c>
      <c r="C18" s="222">
        <v>14.75</v>
      </c>
      <c r="D18" s="314">
        <v>146</v>
      </c>
      <c r="E18" s="39">
        <v>403</v>
      </c>
      <c r="F18" s="321">
        <v>128</v>
      </c>
      <c r="G18" s="42">
        <v>32.5</v>
      </c>
      <c r="H18" s="321">
        <v>107</v>
      </c>
      <c r="I18" s="42">
        <v>6.23</v>
      </c>
      <c r="J18" s="321">
        <v>68</v>
      </c>
      <c r="K18" s="230">
        <v>0.0022453703703703702</v>
      </c>
      <c r="L18" s="322">
        <v>95</v>
      </c>
      <c r="M18" s="323">
        <v>544</v>
      </c>
      <c r="N18" s="236">
        <v>6</v>
      </c>
      <c r="O18" s="278">
        <v>15</v>
      </c>
    </row>
    <row r="19" spans="1:15" ht="18" customHeight="1">
      <c r="A19" s="217"/>
      <c r="B19" s="220"/>
      <c r="C19" s="223"/>
      <c r="D19" s="315"/>
      <c r="E19" s="37"/>
      <c r="F19" s="317"/>
      <c r="G19" s="40"/>
      <c r="H19" s="317"/>
      <c r="I19" s="40"/>
      <c r="J19" s="317"/>
      <c r="K19" s="231"/>
      <c r="L19" s="319"/>
      <c r="M19" s="234"/>
      <c r="N19" s="236"/>
      <c r="O19" s="238"/>
    </row>
    <row r="20" spans="1:15" ht="18.75" customHeight="1" thickBot="1">
      <c r="A20" s="218"/>
      <c r="B20" s="221"/>
      <c r="C20" s="224"/>
      <c r="D20" s="316"/>
      <c r="E20" s="38"/>
      <c r="F20" s="318"/>
      <c r="G20" s="41"/>
      <c r="H20" s="318"/>
      <c r="I20" s="41"/>
      <c r="J20" s="318"/>
      <c r="K20" s="232"/>
      <c r="L20" s="320"/>
      <c r="M20" s="235"/>
      <c r="N20" s="237"/>
      <c r="O20" s="239"/>
    </row>
    <row r="21" spans="1:15" ht="18" customHeight="1">
      <c r="A21" s="216" t="s">
        <v>81</v>
      </c>
      <c r="B21" s="219">
        <v>1998</v>
      </c>
      <c r="C21" s="222">
        <v>14.71</v>
      </c>
      <c r="D21" s="314">
        <v>147</v>
      </c>
      <c r="E21" s="39">
        <v>378</v>
      </c>
      <c r="F21" s="321">
        <v>112</v>
      </c>
      <c r="G21" s="42">
        <v>36.2</v>
      </c>
      <c r="H21" s="321">
        <v>123</v>
      </c>
      <c r="I21" s="42">
        <v>7.73</v>
      </c>
      <c r="J21" s="321">
        <v>103</v>
      </c>
      <c r="K21" s="230">
        <v>0.0020266203703703705</v>
      </c>
      <c r="L21" s="322">
        <v>139</v>
      </c>
      <c r="M21" s="323">
        <v>624</v>
      </c>
      <c r="N21" s="236">
        <v>2</v>
      </c>
      <c r="O21" s="278">
        <v>10</v>
      </c>
    </row>
    <row r="22" spans="1:15" ht="18" customHeight="1">
      <c r="A22" s="217"/>
      <c r="B22" s="220"/>
      <c r="C22" s="223"/>
      <c r="D22" s="315"/>
      <c r="E22" s="37"/>
      <c r="F22" s="317"/>
      <c r="G22" s="40"/>
      <c r="H22" s="317"/>
      <c r="I22" s="40"/>
      <c r="J22" s="317"/>
      <c r="K22" s="231"/>
      <c r="L22" s="319"/>
      <c r="M22" s="234"/>
      <c r="N22" s="236"/>
      <c r="O22" s="238"/>
    </row>
    <row r="23" spans="1:15" ht="18" customHeight="1" thickBot="1">
      <c r="A23" s="218"/>
      <c r="B23" s="221"/>
      <c r="C23" s="224"/>
      <c r="D23" s="316"/>
      <c r="E23" s="38"/>
      <c r="F23" s="318"/>
      <c r="G23" s="41"/>
      <c r="H23" s="318"/>
      <c r="I23" s="41"/>
      <c r="J23" s="318"/>
      <c r="K23" s="232"/>
      <c r="L23" s="320"/>
      <c r="M23" s="235"/>
      <c r="N23" s="237"/>
      <c r="O23" s="239"/>
    </row>
    <row r="24" spans="1:15" ht="13.5" customHeight="1">
      <c r="A24" s="324"/>
      <c r="B24" s="325"/>
      <c r="C24" s="325"/>
      <c r="D24" s="325"/>
      <c r="E24" s="325"/>
      <c r="F24" s="325"/>
      <c r="G24" s="325"/>
      <c r="H24" s="326"/>
      <c r="I24" s="43"/>
      <c r="J24" s="43"/>
      <c r="K24" s="330"/>
      <c r="L24" s="332" t="s">
        <v>32</v>
      </c>
      <c r="M24" s="332">
        <v>3889</v>
      </c>
      <c r="N24" s="335">
        <v>2</v>
      </c>
      <c r="O24" s="336"/>
    </row>
    <row r="25" spans="1:15" ht="13.5" thickBot="1">
      <c r="A25" s="327"/>
      <c r="B25" s="328"/>
      <c r="C25" s="328"/>
      <c r="D25" s="328"/>
      <c r="E25" s="328"/>
      <c r="F25" s="328"/>
      <c r="G25" s="328"/>
      <c r="H25" s="329"/>
      <c r="I25" s="44"/>
      <c r="J25" s="44"/>
      <c r="K25" s="331"/>
      <c r="L25" s="333"/>
      <c r="M25" s="334"/>
      <c r="N25" s="337"/>
      <c r="O25" s="338"/>
    </row>
    <row r="26" spans="1:15" ht="12.75">
      <c r="A26" s="247"/>
      <c r="B26" s="341" t="s">
        <v>34</v>
      </c>
      <c r="C26" s="443" t="s">
        <v>66</v>
      </c>
      <c r="D26" s="443"/>
      <c r="E26" s="443"/>
      <c r="F26" s="345" t="s">
        <v>38</v>
      </c>
      <c r="G26" s="347" t="s">
        <v>35</v>
      </c>
      <c r="H26" s="347"/>
      <c r="I26" s="347"/>
      <c r="J26" s="347"/>
      <c r="K26" s="347"/>
      <c r="L26" s="348"/>
      <c r="M26" s="351">
        <v>3345</v>
      </c>
      <c r="N26" s="337"/>
      <c r="O26" s="338"/>
    </row>
    <row r="27" spans="1:15" ht="29.25" customHeight="1" thickBot="1">
      <c r="A27" s="248"/>
      <c r="B27" s="342"/>
      <c r="C27" s="444"/>
      <c r="D27" s="444"/>
      <c r="E27" s="444"/>
      <c r="F27" s="346"/>
      <c r="G27" s="349"/>
      <c r="H27" s="349"/>
      <c r="I27" s="349"/>
      <c r="J27" s="349"/>
      <c r="K27" s="349"/>
      <c r="L27" s="350"/>
      <c r="M27" s="352"/>
      <c r="N27" s="339"/>
      <c r="O27" s="340"/>
    </row>
  </sheetData>
  <sheetProtection/>
  <mergeCells count="98">
    <mergeCell ref="G26:L27"/>
    <mergeCell ref="M26:M27"/>
    <mergeCell ref="O21:O23"/>
    <mergeCell ref="A24:H25"/>
    <mergeCell ref="K24:K25"/>
    <mergeCell ref="L24:L25"/>
    <mergeCell ref="M24:M25"/>
    <mergeCell ref="N24:O27"/>
    <mergeCell ref="A26:A27"/>
    <mergeCell ref="B26:B27"/>
    <mergeCell ref="C26:E27"/>
    <mergeCell ref="F26:F27"/>
    <mergeCell ref="H21:H23"/>
    <mergeCell ref="J21:J23"/>
    <mergeCell ref="K21:K23"/>
    <mergeCell ref="L21:L23"/>
    <mergeCell ref="M21:M23"/>
    <mergeCell ref="N21:N23"/>
    <mergeCell ref="G4:H4"/>
    <mergeCell ref="I4:J4"/>
    <mergeCell ref="M4:M5"/>
    <mergeCell ref="N4:N5"/>
    <mergeCell ref="O4:O5"/>
    <mergeCell ref="A21:A23"/>
    <mergeCell ref="B21:B23"/>
    <mergeCell ref="C21:C23"/>
    <mergeCell ref="D21:D23"/>
    <mergeCell ref="F21:F23"/>
    <mergeCell ref="J18:J20"/>
    <mergeCell ref="K18:K20"/>
    <mergeCell ref="L18:L20"/>
    <mergeCell ref="M18:M20"/>
    <mergeCell ref="N18:N20"/>
    <mergeCell ref="O18:O20"/>
    <mergeCell ref="A18:A20"/>
    <mergeCell ref="B18:B20"/>
    <mergeCell ref="C18:C20"/>
    <mergeCell ref="D18:D20"/>
    <mergeCell ref="F18:F20"/>
    <mergeCell ref="H18:H20"/>
    <mergeCell ref="J15:J17"/>
    <mergeCell ref="K15:K17"/>
    <mergeCell ref="L15:L17"/>
    <mergeCell ref="M15:M17"/>
    <mergeCell ref="N15:N17"/>
    <mergeCell ref="O15:O17"/>
    <mergeCell ref="A15:A17"/>
    <mergeCell ref="B15:B17"/>
    <mergeCell ref="C15:C17"/>
    <mergeCell ref="D15:D17"/>
    <mergeCell ref="F15:F17"/>
    <mergeCell ref="H15:H17"/>
    <mergeCell ref="J12:J14"/>
    <mergeCell ref="K12:K14"/>
    <mergeCell ref="L12:L14"/>
    <mergeCell ref="M12:M14"/>
    <mergeCell ref="N12:N14"/>
    <mergeCell ref="O12:O14"/>
    <mergeCell ref="A12:A14"/>
    <mergeCell ref="B12:B14"/>
    <mergeCell ref="C12:C14"/>
    <mergeCell ref="D12:D14"/>
    <mergeCell ref="F12:F14"/>
    <mergeCell ref="H12:H14"/>
    <mergeCell ref="J9:J11"/>
    <mergeCell ref="K9:K11"/>
    <mergeCell ref="L9:L11"/>
    <mergeCell ref="M9:M11"/>
    <mergeCell ref="N9:N11"/>
    <mergeCell ref="O9:O11"/>
    <mergeCell ref="A9:A11"/>
    <mergeCell ref="B9:B11"/>
    <mergeCell ref="C9:C11"/>
    <mergeCell ref="D9:D11"/>
    <mergeCell ref="F9:F11"/>
    <mergeCell ref="H9:H11"/>
    <mergeCell ref="J6:J8"/>
    <mergeCell ref="K6:K8"/>
    <mergeCell ref="L6:L8"/>
    <mergeCell ref="M6:M8"/>
    <mergeCell ref="N6:N8"/>
    <mergeCell ref="O6:O8"/>
    <mergeCell ref="A6:A8"/>
    <mergeCell ref="B6:B8"/>
    <mergeCell ref="C6:C8"/>
    <mergeCell ref="D6:D8"/>
    <mergeCell ref="F6:F8"/>
    <mergeCell ref="H6:H8"/>
    <mergeCell ref="E2:L3"/>
    <mergeCell ref="M2:O2"/>
    <mergeCell ref="M3:O3"/>
    <mergeCell ref="K4:L4"/>
    <mergeCell ref="A1:O1"/>
    <mergeCell ref="B2:D3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23.7109375" style="0" customWidth="1"/>
    <col min="2" max="2" width="7.7109375" style="0" customWidth="1"/>
    <col min="3" max="3" width="8.28125" style="0" bestFit="1" customWidth="1"/>
    <col min="4" max="4" width="7.421875" style="0" bestFit="1" customWidth="1"/>
    <col min="5" max="5" width="7.57421875" style="0" bestFit="1" customWidth="1"/>
    <col min="6" max="6" width="7.421875" style="0" bestFit="1" customWidth="1"/>
    <col min="7" max="7" width="8.28125" style="0" bestFit="1" customWidth="1"/>
    <col min="8" max="8" width="7.421875" style="0" bestFit="1" customWidth="1"/>
    <col min="9" max="9" width="9.8515625" style="0" bestFit="1" customWidth="1"/>
    <col min="10" max="10" width="7.421875" style="0" bestFit="1" customWidth="1"/>
    <col min="11" max="11" width="12.57421875" style="0" bestFit="1" customWidth="1"/>
    <col min="12" max="12" width="6.8515625" style="0" bestFit="1" customWidth="1"/>
    <col min="13" max="13" width="12.57421875" style="0" customWidth="1"/>
    <col min="14" max="14" width="6.8515625" style="0" customWidth="1"/>
    <col min="15" max="15" width="9.57421875" style="0" customWidth="1"/>
  </cols>
  <sheetData>
    <row r="1" spans="1:15" ht="27.75" customHeight="1" thickBot="1">
      <c r="A1" s="267" t="s">
        <v>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9"/>
    </row>
    <row r="2" spans="1:15" ht="27.75" customHeight="1" thickBot="1">
      <c r="A2" s="191" t="s">
        <v>87</v>
      </c>
      <c r="B2" s="300" t="s">
        <v>44</v>
      </c>
      <c r="C2" s="301"/>
      <c r="D2" s="302"/>
      <c r="E2" s="303" t="s">
        <v>0</v>
      </c>
      <c r="F2" s="303"/>
      <c r="G2" s="303"/>
      <c r="H2" s="303"/>
      <c r="I2" s="303"/>
      <c r="J2" s="303"/>
      <c r="K2" s="303"/>
      <c r="L2" s="304"/>
      <c r="M2" s="418" t="s">
        <v>67</v>
      </c>
      <c r="N2" s="419"/>
      <c r="O2" s="420"/>
    </row>
    <row r="3" spans="1:15" ht="18" customHeight="1" thickBot="1">
      <c r="A3" s="14">
        <v>2</v>
      </c>
      <c r="B3" s="254"/>
      <c r="C3" s="255"/>
      <c r="D3" s="256"/>
      <c r="E3" s="259"/>
      <c r="F3" s="259"/>
      <c r="G3" s="259"/>
      <c r="H3" s="259"/>
      <c r="I3" s="259"/>
      <c r="J3" s="259"/>
      <c r="K3" s="259"/>
      <c r="L3" s="260"/>
      <c r="M3" s="308" t="s">
        <v>37</v>
      </c>
      <c r="N3" s="309"/>
      <c r="O3" s="310"/>
    </row>
    <row r="4" spans="1:15" ht="18" customHeight="1">
      <c r="A4" s="272" t="s">
        <v>1</v>
      </c>
      <c r="B4" s="311" t="s">
        <v>2</v>
      </c>
      <c r="C4" s="312" t="s">
        <v>8</v>
      </c>
      <c r="D4" s="313"/>
      <c r="E4" s="274" t="s">
        <v>5</v>
      </c>
      <c r="F4" s="275"/>
      <c r="G4" s="276" t="s">
        <v>6</v>
      </c>
      <c r="H4" s="277"/>
      <c r="I4" s="279" t="s">
        <v>45</v>
      </c>
      <c r="J4" s="280"/>
      <c r="K4" s="245" t="s">
        <v>47</v>
      </c>
      <c r="L4" s="246"/>
      <c r="M4" s="247" t="s">
        <v>7</v>
      </c>
      <c r="N4" s="270" t="s">
        <v>25</v>
      </c>
      <c r="O4" s="249" t="s">
        <v>24</v>
      </c>
    </row>
    <row r="5" spans="1:15" ht="18.75" customHeight="1" thickBot="1">
      <c r="A5" s="273"/>
      <c r="B5" s="248"/>
      <c r="C5" s="48" t="s">
        <v>51</v>
      </c>
      <c r="D5" s="45" t="s">
        <v>4</v>
      </c>
      <c r="E5" s="48" t="s">
        <v>46</v>
      </c>
      <c r="F5" s="45" t="s">
        <v>4</v>
      </c>
      <c r="G5" s="48" t="s">
        <v>52</v>
      </c>
      <c r="H5" s="45" t="s">
        <v>4</v>
      </c>
      <c r="I5" s="48" t="s">
        <v>52</v>
      </c>
      <c r="J5" s="45" t="s">
        <v>4</v>
      </c>
      <c r="K5" s="48" t="s">
        <v>50</v>
      </c>
      <c r="L5" s="45" t="s">
        <v>4</v>
      </c>
      <c r="M5" s="248"/>
      <c r="N5" s="271"/>
      <c r="O5" s="250"/>
    </row>
    <row r="6" spans="1:15" ht="18" customHeight="1">
      <c r="A6" s="445" t="s">
        <v>68</v>
      </c>
      <c r="B6" s="219">
        <v>1999</v>
      </c>
      <c r="C6" s="244">
        <v>14.6</v>
      </c>
      <c r="D6" s="314">
        <v>151</v>
      </c>
      <c r="E6" s="39">
        <v>435</v>
      </c>
      <c r="F6" s="314">
        <v>149</v>
      </c>
      <c r="G6" s="42">
        <v>33.8</v>
      </c>
      <c r="H6" s="314">
        <v>113</v>
      </c>
      <c r="I6" s="42">
        <v>6.1</v>
      </c>
      <c r="J6" s="314">
        <v>66</v>
      </c>
      <c r="K6" s="231">
        <v>0.0024641203703703704</v>
      </c>
      <c r="L6" s="319">
        <v>54</v>
      </c>
      <c r="M6" s="233">
        <v>533</v>
      </c>
      <c r="N6" s="236">
        <v>4</v>
      </c>
      <c r="O6" s="238">
        <v>16</v>
      </c>
    </row>
    <row r="7" spans="1:15" ht="18" customHeight="1">
      <c r="A7" s="446"/>
      <c r="B7" s="220"/>
      <c r="C7" s="223"/>
      <c r="D7" s="315"/>
      <c r="E7" s="37"/>
      <c r="F7" s="317"/>
      <c r="G7" s="40"/>
      <c r="H7" s="317"/>
      <c r="I7" s="40"/>
      <c r="J7" s="317"/>
      <c r="K7" s="231"/>
      <c r="L7" s="319"/>
      <c r="M7" s="234"/>
      <c r="N7" s="236"/>
      <c r="O7" s="238"/>
    </row>
    <row r="8" spans="1:15" ht="18.75" customHeight="1" thickBot="1">
      <c r="A8" s="447"/>
      <c r="B8" s="221"/>
      <c r="C8" s="224"/>
      <c r="D8" s="316"/>
      <c r="E8" s="38"/>
      <c r="F8" s="318"/>
      <c r="G8" s="41"/>
      <c r="H8" s="318"/>
      <c r="I8" s="41"/>
      <c r="J8" s="318"/>
      <c r="K8" s="232"/>
      <c r="L8" s="320"/>
      <c r="M8" s="235"/>
      <c r="N8" s="237"/>
      <c r="O8" s="239"/>
    </row>
    <row r="9" spans="1:15" ht="18" customHeight="1">
      <c r="A9" s="217" t="s">
        <v>84</v>
      </c>
      <c r="B9" s="219">
        <v>1999</v>
      </c>
      <c r="C9" s="222">
        <v>14.76</v>
      </c>
      <c r="D9" s="314">
        <v>145</v>
      </c>
      <c r="E9" s="39">
        <v>382</v>
      </c>
      <c r="F9" s="321">
        <v>115</v>
      </c>
      <c r="G9" s="42">
        <v>33.4</v>
      </c>
      <c r="H9" s="321">
        <v>111</v>
      </c>
      <c r="I9" s="42">
        <v>8.89</v>
      </c>
      <c r="J9" s="321">
        <v>132</v>
      </c>
      <c r="K9" s="230">
        <v>0.002097222222222222</v>
      </c>
      <c r="L9" s="322">
        <v>125</v>
      </c>
      <c r="M9" s="323">
        <v>628</v>
      </c>
      <c r="N9" s="236">
        <v>2</v>
      </c>
      <c r="O9" s="238">
        <v>9</v>
      </c>
    </row>
    <row r="10" spans="1:15" ht="18" customHeight="1">
      <c r="A10" s="217"/>
      <c r="B10" s="220"/>
      <c r="C10" s="223"/>
      <c r="D10" s="315"/>
      <c r="E10" s="37"/>
      <c r="F10" s="317"/>
      <c r="G10" s="40"/>
      <c r="H10" s="317"/>
      <c r="I10" s="40"/>
      <c r="J10" s="317"/>
      <c r="K10" s="231"/>
      <c r="L10" s="319"/>
      <c r="M10" s="234"/>
      <c r="N10" s="236"/>
      <c r="O10" s="238"/>
    </row>
    <row r="11" spans="1:15" ht="18.75" customHeight="1" thickBot="1">
      <c r="A11" s="218"/>
      <c r="B11" s="221"/>
      <c r="C11" s="224"/>
      <c r="D11" s="316"/>
      <c r="E11" s="38"/>
      <c r="F11" s="318"/>
      <c r="G11" s="41"/>
      <c r="H11" s="318"/>
      <c r="I11" s="41"/>
      <c r="J11" s="318"/>
      <c r="K11" s="232"/>
      <c r="L11" s="320"/>
      <c r="M11" s="235"/>
      <c r="N11" s="237"/>
      <c r="O11" s="239"/>
    </row>
    <row r="12" spans="1:15" ht="18" customHeight="1">
      <c r="A12" s="217" t="s">
        <v>69</v>
      </c>
      <c r="B12" s="219">
        <v>1998</v>
      </c>
      <c r="C12" s="222">
        <v>14.05</v>
      </c>
      <c r="D12" s="314">
        <v>175</v>
      </c>
      <c r="E12" s="39">
        <v>452</v>
      </c>
      <c r="F12" s="321">
        <v>161</v>
      </c>
      <c r="G12" s="42">
        <v>36.5</v>
      </c>
      <c r="H12" s="321">
        <v>125</v>
      </c>
      <c r="I12" s="42">
        <v>8.3</v>
      </c>
      <c r="J12" s="321">
        <v>117</v>
      </c>
      <c r="K12" s="230">
        <v>0.0019050925925925926</v>
      </c>
      <c r="L12" s="322">
        <v>166</v>
      </c>
      <c r="M12" s="323">
        <v>744</v>
      </c>
      <c r="N12" s="236">
        <v>1</v>
      </c>
      <c r="O12" s="238">
        <v>3</v>
      </c>
    </row>
    <row r="13" spans="1:15" ht="18" customHeight="1">
      <c r="A13" s="217"/>
      <c r="B13" s="220"/>
      <c r="C13" s="223"/>
      <c r="D13" s="315"/>
      <c r="E13" s="37"/>
      <c r="F13" s="317"/>
      <c r="G13" s="40"/>
      <c r="H13" s="317"/>
      <c r="I13" s="40"/>
      <c r="J13" s="317"/>
      <c r="K13" s="231"/>
      <c r="L13" s="319"/>
      <c r="M13" s="234"/>
      <c r="N13" s="236"/>
      <c r="O13" s="238"/>
    </row>
    <row r="14" spans="1:15" ht="18.75" customHeight="1" thickBot="1">
      <c r="A14" s="218"/>
      <c r="B14" s="221"/>
      <c r="C14" s="224"/>
      <c r="D14" s="316"/>
      <c r="E14" s="38"/>
      <c r="F14" s="318"/>
      <c r="G14" s="41"/>
      <c r="H14" s="318"/>
      <c r="I14" s="41"/>
      <c r="J14" s="318"/>
      <c r="K14" s="232"/>
      <c r="L14" s="320"/>
      <c r="M14" s="235"/>
      <c r="N14" s="237"/>
      <c r="O14" s="239"/>
    </row>
    <row r="15" spans="1:15" ht="18" customHeight="1">
      <c r="A15" s="445" t="s">
        <v>70</v>
      </c>
      <c r="B15" s="187">
        <v>1999</v>
      </c>
      <c r="C15" s="222">
        <v>14.77</v>
      </c>
      <c r="D15" s="314">
        <v>145</v>
      </c>
      <c r="E15" s="39">
        <v>392</v>
      </c>
      <c r="F15" s="321">
        <v>121</v>
      </c>
      <c r="G15" s="42">
        <v>29.4</v>
      </c>
      <c r="H15" s="321">
        <v>95</v>
      </c>
      <c r="I15" s="42">
        <v>6.94</v>
      </c>
      <c r="J15" s="321">
        <v>85</v>
      </c>
      <c r="K15" s="230">
        <v>0.0020266203703703705</v>
      </c>
      <c r="L15" s="322">
        <v>139</v>
      </c>
      <c r="M15" s="323">
        <v>585</v>
      </c>
      <c r="N15" s="236">
        <v>3</v>
      </c>
      <c r="O15" s="238">
        <v>12</v>
      </c>
    </row>
    <row r="16" spans="1:15" ht="18" customHeight="1">
      <c r="A16" s="446"/>
      <c r="B16" s="188"/>
      <c r="C16" s="223"/>
      <c r="D16" s="315"/>
      <c r="E16" s="37"/>
      <c r="F16" s="317"/>
      <c r="G16" s="40"/>
      <c r="H16" s="317"/>
      <c r="I16" s="40"/>
      <c r="J16" s="317"/>
      <c r="K16" s="231"/>
      <c r="L16" s="319"/>
      <c r="M16" s="234"/>
      <c r="N16" s="236"/>
      <c r="O16" s="238"/>
    </row>
    <row r="17" spans="1:15" ht="18.75" customHeight="1" thickBot="1">
      <c r="A17" s="447"/>
      <c r="B17" s="189"/>
      <c r="C17" s="224"/>
      <c r="D17" s="316"/>
      <c r="E17" s="38"/>
      <c r="F17" s="318"/>
      <c r="G17" s="41"/>
      <c r="H17" s="318"/>
      <c r="I17" s="41"/>
      <c r="J17" s="318"/>
      <c r="K17" s="232"/>
      <c r="L17" s="320"/>
      <c r="M17" s="235"/>
      <c r="N17" s="237"/>
      <c r="O17" s="239"/>
    </row>
    <row r="18" spans="1:15" ht="18" customHeight="1">
      <c r="A18" s="216" t="s">
        <v>71</v>
      </c>
      <c r="B18" s="219">
        <v>1999</v>
      </c>
      <c r="C18" s="222">
        <v>14.72</v>
      </c>
      <c r="D18" s="314">
        <v>147</v>
      </c>
      <c r="E18" s="39">
        <v>403</v>
      </c>
      <c r="F18" s="321">
        <v>128</v>
      </c>
      <c r="G18" s="42">
        <v>23.7</v>
      </c>
      <c r="H18" s="321">
        <v>72</v>
      </c>
      <c r="I18" s="42">
        <v>6.58</v>
      </c>
      <c r="J18" s="321">
        <v>76</v>
      </c>
      <c r="K18" s="230">
        <v>0.002277777777777778</v>
      </c>
      <c r="L18" s="322">
        <v>88</v>
      </c>
      <c r="M18" s="323">
        <v>511</v>
      </c>
      <c r="N18" s="236">
        <v>5</v>
      </c>
      <c r="O18" s="238">
        <v>18</v>
      </c>
    </row>
    <row r="19" spans="1:15" ht="18" customHeight="1">
      <c r="A19" s="217"/>
      <c r="B19" s="220"/>
      <c r="C19" s="223"/>
      <c r="D19" s="315"/>
      <c r="E19" s="37"/>
      <c r="F19" s="317"/>
      <c r="G19" s="40"/>
      <c r="H19" s="317"/>
      <c r="I19" s="40"/>
      <c r="J19" s="317"/>
      <c r="K19" s="231"/>
      <c r="L19" s="319"/>
      <c r="M19" s="234"/>
      <c r="N19" s="236"/>
      <c r="O19" s="238"/>
    </row>
    <row r="20" spans="1:15" ht="18.75" customHeight="1" thickBot="1">
      <c r="A20" s="218"/>
      <c r="B20" s="221"/>
      <c r="C20" s="224"/>
      <c r="D20" s="316"/>
      <c r="E20" s="38"/>
      <c r="F20" s="318"/>
      <c r="G20" s="41"/>
      <c r="H20" s="318"/>
      <c r="I20" s="41"/>
      <c r="J20" s="318"/>
      <c r="K20" s="232"/>
      <c r="L20" s="320"/>
      <c r="M20" s="235"/>
      <c r="N20" s="237"/>
      <c r="O20" s="239"/>
    </row>
    <row r="21" spans="1:15" ht="12.75" customHeight="1">
      <c r="A21" s="216"/>
      <c r="B21" s="219"/>
      <c r="C21" s="222"/>
      <c r="D21" s="314" t="s">
        <v>32</v>
      </c>
      <c r="E21" s="39"/>
      <c r="F21" s="321" t="s">
        <v>32</v>
      </c>
      <c r="G21" s="42"/>
      <c r="H21" s="321" t="s">
        <v>32</v>
      </c>
      <c r="I21" s="42"/>
      <c r="J21" s="321" t="s">
        <v>32</v>
      </c>
      <c r="K21" s="230"/>
      <c r="L21" s="322" t="s">
        <v>32</v>
      </c>
      <c r="M21" s="323" t="s">
        <v>32</v>
      </c>
      <c r="N21" s="236" t="s">
        <v>32</v>
      </c>
      <c r="O21" s="238" t="s">
        <v>32</v>
      </c>
    </row>
    <row r="22" spans="1:15" ht="13.5" customHeight="1">
      <c r="A22" s="217"/>
      <c r="B22" s="220"/>
      <c r="C22" s="223"/>
      <c r="D22" s="315"/>
      <c r="E22" s="37"/>
      <c r="F22" s="317"/>
      <c r="G22" s="40"/>
      <c r="H22" s="317"/>
      <c r="I22" s="40"/>
      <c r="J22" s="317"/>
      <c r="K22" s="231"/>
      <c r="L22" s="319"/>
      <c r="M22" s="234"/>
      <c r="N22" s="236"/>
      <c r="O22" s="238"/>
    </row>
    <row r="23" spans="1:15" ht="12.75" customHeight="1" thickBot="1">
      <c r="A23" s="218"/>
      <c r="B23" s="221"/>
      <c r="C23" s="224"/>
      <c r="D23" s="316"/>
      <c r="E23" s="38"/>
      <c r="F23" s="318"/>
      <c r="G23" s="41"/>
      <c r="H23" s="318"/>
      <c r="I23" s="41"/>
      <c r="J23" s="318"/>
      <c r="K23" s="232"/>
      <c r="L23" s="320"/>
      <c r="M23" s="235"/>
      <c r="N23" s="237"/>
      <c r="O23" s="239"/>
    </row>
    <row r="24" spans="1:15" ht="13.5" customHeight="1">
      <c r="A24" s="324"/>
      <c r="B24" s="325"/>
      <c r="C24" s="325"/>
      <c r="D24" s="325"/>
      <c r="E24" s="325"/>
      <c r="F24" s="325"/>
      <c r="G24" s="325"/>
      <c r="H24" s="326"/>
      <c r="I24" s="43"/>
      <c r="J24" s="43"/>
      <c r="K24" s="330"/>
      <c r="L24" s="332" t="s">
        <v>32</v>
      </c>
      <c r="M24" s="332">
        <v>3001</v>
      </c>
      <c r="N24" s="335">
        <v>3</v>
      </c>
      <c r="O24" s="336"/>
    </row>
    <row r="25" spans="1:15" ht="13.5" thickBot="1">
      <c r="A25" s="327"/>
      <c r="B25" s="328"/>
      <c r="C25" s="328"/>
      <c r="D25" s="328"/>
      <c r="E25" s="328"/>
      <c r="F25" s="328"/>
      <c r="G25" s="328"/>
      <c r="H25" s="329"/>
      <c r="I25" s="44"/>
      <c r="J25" s="44"/>
      <c r="K25" s="331"/>
      <c r="L25" s="333"/>
      <c r="M25" s="334"/>
      <c r="N25" s="337"/>
      <c r="O25" s="338"/>
    </row>
    <row r="26" spans="1:15" ht="12.75">
      <c r="A26" s="247"/>
      <c r="B26" s="341" t="s">
        <v>34</v>
      </c>
      <c r="C26" s="438" t="s">
        <v>67</v>
      </c>
      <c r="D26" s="438"/>
      <c r="E26" s="438"/>
      <c r="F26" s="345" t="s">
        <v>38</v>
      </c>
      <c r="G26" s="347" t="s">
        <v>35</v>
      </c>
      <c r="H26" s="347"/>
      <c r="I26" s="347"/>
      <c r="J26" s="347"/>
      <c r="K26" s="347"/>
      <c r="L26" s="348"/>
      <c r="M26" s="351">
        <v>3001</v>
      </c>
      <c r="N26" s="337"/>
      <c r="O26" s="338"/>
    </row>
    <row r="27" spans="1:15" ht="30.75" customHeight="1" thickBot="1">
      <c r="A27" s="248"/>
      <c r="B27" s="342"/>
      <c r="C27" s="439"/>
      <c r="D27" s="439"/>
      <c r="E27" s="439"/>
      <c r="F27" s="346"/>
      <c r="G27" s="349"/>
      <c r="H27" s="349"/>
      <c r="I27" s="349"/>
      <c r="J27" s="349"/>
      <c r="K27" s="349"/>
      <c r="L27" s="350"/>
      <c r="M27" s="352"/>
      <c r="N27" s="339"/>
      <c r="O27" s="340"/>
    </row>
  </sheetData>
  <sheetProtection/>
  <mergeCells count="97">
    <mergeCell ref="M26:M27"/>
    <mergeCell ref="A24:H25"/>
    <mergeCell ref="K24:K25"/>
    <mergeCell ref="L24:L25"/>
    <mergeCell ref="M24:M25"/>
    <mergeCell ref="N24:O27"/>
    <mergeCell ref="A26:A27"/>
    <mergeCell ref="B26:B27"/>
    <mergeCell ref="C26:E27"/>
    <mergeCell ref="F26:F27"/>
    <mergeCell ref="G26:L27"/>
    <mergeCell ref="J21:J23"/>
    <mergeCell ref="K21:K23"/>
    <mergeCell ref="L21:L23"/>
    <mergeCell ref="M21:M23"/>
    <mergeCell ref="N21:N23"/>
    <mergeCell ref="O21:O23"/>
    <mergeCell ref="A21:A23"/>
    <mergeCell ref="B21:B23"/>
    <mergeCell ref="C21:C23"/>
    <mergeCell ref="D21:D23"/>
    <mergeCell ref="F21:F23"/>
    <mergeCell ref="H21:H23"/>
    <mergeCell ref="O18:O20"/>
    <mergeCell ref="A4:A5"/>
    <mergeCell ref="B4:B5"/>
    <mergeCell ref="C4:D4"/>
    <mergeCell ref="E4:F4"/>
    <mergeCell ref="G4:H4"/>
    <mergeCell ref="I4:J4"/>
    <mergeCell ref="M4:M5"/>
    <mergeCell ref="N4:N5"/>
    <mergeCell ref="O4:O5"/>
    <mergeCell ref="H18:H20"/>
    <mergeCell ref="J18:J20"/>
    <mergeCell ref="K18:K20"/>
    <mergeCell ref="L18:L20"/>
    <mergeCell ref="M18:M20"/>
    <mergeCell ref="N18:N20"/>
    <mergeCell ref="K15:K17"/>
    <mergeCell ref="L15:L17"/>
    <mergeCell ref="M15:M17"/>
    <mergeCell ref="N15:N17"/>
    <mergeCell ref="O15:O17"/>
    <mergeCell ref="A18:A20"/>
    <mergeCell ref="B18:B20"/>
    <mergeCell ref="C18:C20"/>
    <mergeCell ref="D18:D20"/>
    <mergeCell ref="F18:F20"/>
    <mergeCell ref="A15:A17"/>
    <mergeCell ref="C15:C17"/>
    <mergeCell ref="D15:D17"/>
    <mergeCell ref="F15:F17"/>
    <mergeCell ref="H15:H17"/>
    <mergeCell ref="J12:J14"/>
    <mergeCell ref="H12:H14"/>
    <mergeCell ref="J15:J17"/>
    <mergeCell ref="K12:K14"/>
    <mergeCell ref="L12:L14"/>
    <mergeCell ref="M12:M14"/>
    <mergeCell ref="N12:N14"/>
    <mergeCell ref="O12:O14"/>
    <mergeCell ref="A12:A14"/>
    <mergeCell ref="B12:B14"/>
    <mergeCell ref="C12:C14"/>
    <mergeCell ref="D12:D14"/>
    <mergeCell ref="F12:F14"/>
    <mergeCell ref="J9:J11"/>
    <mergeCell ref="K9:K11"/>
    <mergeCell ref="L9:L11"/>
    <mergeCell ref="M9:M11"/>
    <mergeCell ref="N9:N11"/>
    <mergeCell ref="O9:O11"/>
    <mergeCell ref="A9:A11"/>
    <mergeCell ref="B9:B11"/>
    <mergeCell ref="C9:C11"/>
    <mergeCell ref="D9:D11"/>
    <mergeCell ref="F9:F11"/>
    <mergeCell ref="H9:H11"/>
    <mergeCell ref="J6:J8"/>
    <mergeCell ref="K6:K8"/>
    <mergeCell ref="L6:L8"/>
    <mergeCell ref="M6:M8"/>
    <mergeCell ref="N6:N8"/>
    <mergeCell ref="O6:O8"/>
    <mergeCell ref="A6:A8"/>
    <mergeCell ref="B6:B8"/>
    <mergeCell ref="C6:C8"/>
    <mergeCell ref="D6:D8"/>
    <mergeCell ref="F6:F8"/>
    <mergeCell ref="H6:H8"/>
    <mergeCell ref="E2:L3"/>
    <mergeCell ref="M2:O2"/>
    <mergeCell ref="M3:O3"/>
    <mergeCell ref="K4:L4"/>
    <mergeCell ref="A1:O1"/>
    <mergeCell ref="B2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AN9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145" customWidth="1"/>
    <col min="2" max="2" width="4.57421875" style="57" hidden="1" customWidth="1"/>
    <col min="3" max="3" width="4.7109375" style="57" bestFit="1" customWidth="1"/>
    <col min="4" max="4" width="4.7109375" style="57" hidden="1" customWidth="1"/>
    <col min="5" max="5" width="4.8515625" style="57" bestFit="1" customWidth="1"/>
    <col min="6" max="6" width="4.8515625" style="57" hidden="1" customWidth="1"/>
    <col min="7" max="7" width="5.57421875" style="57" bestFit="1" customWidth="1"/>
    <col min="8" max="8" width="5.57421875" style="57" hidden="1" customWidth="1"/>
    <col min="9" max="9" width="7.00390625" style="57" bestFit="1" customWidth="1"/>
    <col min="10" max="10" width="7.00390625" style="57" hidden="1" customWidth="1"/>
    <col min="11" max="11" width="7.00390625" style="57" bestFit="1" customWidth="1"/>
    <col min="12" max="12" width="7.00390625" style="57" hidden="1" customWidth="1"/>
    <col min="13" max="13" width="7.00390625" style="57" bestFit="1" customWidth="1"/>
    <col min="14" max="14" width="6.421875" style="57" hidden="1" customWidth="1"/>
    <col min="15" max="15" width="7.28125" style="57" bestFit="1" customWidth="1"/>
    <col min="16" max="16" width="7.28125" style="57" hidden="1" customWidth="1"/>
    <col min="17" max="17" width="5.7109375" style="57" bestFit="1" customWidth="1"/>
    <col min="18" max="18" width="5.140625" style="57" customWidth="1"/>
    <col min="19" max="19" width="5.140625" style="57" bestFit="1" customWidth="1"/>
    <col min="20" max="20" width="5.140625" style="57" customWidth="1"/>
    <col min="21" max="21" width="4.421875" style="57" customWidth="1"/>
    <col min="22" max="22" width="4.57421875" style="57" customWidth="1"/>
    <col min="23" max="23" width="5.140625" style="57" bestFit="1" customWidth="1"/>
    <col min="24" max="24" width="4.8515625" style="57" bestFit="1" customWidth="1"/>
    <col min="25" max="25" width="3.57421875" style="57" bestFit="1" customWidth="1"/>
    <col min="26" max="26" width="4.57421875" style="57" hidden="1" customWidth="1"/>
    <col min="27" max="27" width="4.421875" style="57" bestFit="1" customWidth="1"/>
    <col min="28" max="28" width="4.00390625" style="57" hidden="1" customWidth="1"/>
    <col min="29" max="29" width="4.8515625" style="57" bestFit="1" customWidth="1"/>
    <col min="30" max="30" width="4.8515625" style="57" hidden="1" customWidth="1"/>
    <col min="31" max="31" width="4.8515625" style="57" bestFit="1" customWidth="1"/>
    <col min="32" max="32" width="4.8515625" style="57" hidden="1" customWidth="1"/>
    <col min="33" max="33" width="7.00390625" style="57" bestFit="1" customWidth="1"/>
    <col min="34" max="34" width="7.00390625" style="57" hidden="1" customWidth="1"/>
    <col min="35" max="35" width="7.00390625" style="57" bestFit="1" customWidth="1"/>
    <col min="36" max="36" width="7.00390625" style="57" hidden="1" customWidth="1"/>
    <col min="37" max="37" width="7.00390625" style="57" bestFit="1" customWidth="1"/>
    <col min="38" max="38" width="4.8515625" style="57" hidden="1" customWidth="1"/>
    <col min="39" max="39" width="7.00390625" style="57" bestFit="1" customWidth="1"/>
    <col min="40" max="40" width="7.00390625" style="57" hidden="1" customWidth="1"/>
    <col min="41" max="16384" width="9.140625" style="57" customWidth="1"/>
  </cols>
  <sheetData>
    <row r="1" spans="1:39" ht="28.5" customHeight="1" thickBot="1">
      <c r="A1" s="281" t="s">
        <v>23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49">
        <v>0.01</v>
      </c>
      <c r="P1" s="50">
        <v>1.1574074074074073E-07</v>
      </c>
      <c r="Q1" s="51"/>
      <c r="R1" s="52">
        <v>1</v>
      </c>
      <c r="S1" s="52"/>
      <c r="T1" s="53"/>
      <c r="U1" s="54"/>
      <c r="V1" s="55"/>
      <c r="W1" s="56"/>
      <c r="X1" s="56"/>
      <c r="Y1" s="282" t="s">
        <v>26</v>
      </c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7"/>
    </row>
    <row r="2" spans="1:40" ht="13.5" customHeight="1" thickBot="1">
      <c r="A2" s="58" t="s">
        <v>14</v>
      </c>
      <c r="B2" s="58" t="s">
        <v>14</v>
      </c>
      <c r="C2" s="59" t="s">
        <v>9</v>
      </c>
      <c r="D2" s="59" t="s">
        <v>9</v>
      </c>
      <c r="E2" s="59" t="s">
        <v>3</v>
      </c>
      <c r="F2" s="59" t="s">
        <v>3</v>
      </c>
      <c r="G2" s="60" t="s">
        <v>8</v>
      </c>
      <c r="H2" s="60" t="s">
        <v>8</v>
      </c>
      <c r="I2" s="61" t="s">
        <v>13</v>
      </c>
      <c r="J2" s="61" t="s">
        <v>13</v>
      </c>
      <c r="K2" s="61" t="s">
        <v>12</v>
      </c>
      <c r="L2" s="61" t="s">
        <v>12</v>
      </c>
      <c r="M2" s="60" t="s">
        <v>11</v>
      </c>
      <c r="N2" s="60" t="s">
        <v>11</v>
      </c>
      <c r="O2" s="61" t="s">
        <v>10</v>
      </c>
      <c r="P2" s="62" t="s">
        <v>10</v>
      </c>
      <c r="Q2" s="63" t="s">
        <v>17</v>
      </c>
      <c r="R2" s="64" t="s">
        <v>17</v>
      </c>
      <c r="S2" s="65" t="s">
        <v>16</v>
      </c>
      <c r="T2" s="66" t="s">
        <v>15</v>
      </c>
      <c r="U2" s="67"/>
      <c r="V2" s="68" t="s">
        <v>17</v>
      </c>
      <c r="W2" s="69" t="s">
        <v>16</v>
      </c>
      <c r="X2" s="70" t="s">
        <v>15</v>
      </c>
      <c r="Y2" s="285" t="s">
        <v>4</v>
      </c>
      <c r="Z2" s="286"/>
      <c r="AA2" s="283" t="s">
        <v>9</v>
      </c>
      <c r="AB2" s="283"/>
      <c r="AC2" s="283" t="s">
        <v>3</v>
      </c>
      <c r="AD2" s="283"/>
      <c r="AE2" s="284" t="s">
        <v>18</v>
      </c>
      <c r="AF2" s="284"/>
      <c r="AG2" s="288" t="s">
        <v>13</v>
      </c>
      <c r="AH2" s="288"/>
      <c r="AI2" s="288" t="s">
        <v>12</v>
      </c>
      <c r="AJ2" s="288"/>
      <c r="AK2" s="284" t="s">
        <v>11</v>
      </c>
      <c r="AL2" s="284"/>
      <c r="AM2" s="288" t="s">
        <v>10</v>
      </c>
      <c r="AN2" s="288"/>
    </row>
    <row r="3" spans="1:39" ht="12.75" thickBot="1">
      <c r="A3" s="72">
        <v>300</v>
      </c>
      <c r="B3" s="73"/>
      <c r="C3" s="74">
        <v>0</v>
      </c>
      <c r="D3" s="75"/>
      <c r="E3" s="75">
        <v>0</v>
      </c>
      <c r="F3" s="75"/>
      <c r="G3" s="75">
        <v>0</v>
      </c>
      <c r="H3" s="75"/>
      <c r="I3" s="76">
        <v>0</v>
      </c>
      <c r="J3" s="76"/>
      <c r="K3" s="76">
        <v>0</v>
      </c>
      <c r="L3" s="76"/>
      <c r="M3" s="75">
        <v>0</v>
      </c>
      <c r="N3" s="75"/>
      <c r="O3" s="76">
        <v>1.1574074074074073E-07</v>
      </c>
      <c r="P3" s="77"/>
      <c r="Q3" s="78">
        <f>R3</f>
        <v>0</v>
      </c>
      <c r="R3" s="79"/>
      <c r="S3" s="80">
        <v>0</v>
      </c>
      <c r="T3" s="81">
        <v>0</v>
      </c>
      <c r="U3" s="82">
        <v>0</v>
      </c>
      <c r="V3" s="83">
        <v>0</v>
      </c>
      <c r="W3" s="84">
        <v>0</v>
      </c>
      <c r="X3" s="85">
        <v>0</v>
      </c>
      <c r="Y3" s="86">
        <v>300</v>
      </c>
      <c r="Z3" s="87"/>
      <c r="AA3" s="88">
        <v>0</v>
      </c>
      <c r="AB3" s="89"/>
      <c r="AC3" s="90">
        <v>0</v>
      </c>
      <c r="AD3" s="89"/>
      <c r="AE3" s="89">
        <v>0</v>
      </c>
      <c r="AF3" s="89"/>
      <c r="AG3" s="91">
        <v>0</v>
      </c>
      <c r="AH3" s="91"/>
      <c r="AI3" s="91">
        <v>0</v>
      </c>
      <c r="AJ3" s="91"/>
      <c r="AK3" s="89">
        <v>0</v>
      </c>
      <c r="AL3" s="89"/>
      <c r="AM3" s="92">
        <v>1.1574074074074073E-07</v>
      </c>
    </row>
    <row r="4" spans="1:40" ht="11.25">
      <c r="A4" s="72">
        <f>B4</f>
        <v>300</v>
      </c>
      <c r="B4" s="93">
        <v>300</v>
      </c>
      <c r="C4" s="71">
        <f>D4</f>
        <v>4.9</v>
      </c>
      <c r="D4" s="94">
        <v>4.9</v>
      </c>
      <c r="E4" s="71">
        <f>F4</f>
        <v>6.22</v>
      </c>
      <c r="F4" s="95">
        <v>6.22</v>
      </c>
      <c r="G4" s="71">
        <f>H4</f>
        <v>10</v>
      </c>
      <c r="H4" s="96">
        <v>10</v>
      </c>
      <c r="I4" s="97">
        <f>J4</f>
        <v>0.0008666666666666666</v>
      </c>
      <c r="J4" s="97">
        <v>0.0008666666666666666</v>
      </c>
      <c r="K4" s="97">
        <f>L4</f>
        <v>0.0011851851851851852</v>
      </c>
      <c r="L4" s="97">
        <v>0.0011851851851851852</v>
      </c>
      <c r="M4" s="71">
        <f>N4</f>
        <v>25.5</v>
      </c>
      <c r="N4" s="94">
        <v>25.5</v>
      </c>
      <c r="O4" s="97">
        <v>0.0005787037037037038</v>
      </c>
      <c r="P4" s="97">
        <v>0.0005787037037037038</v>
      </c>
      <c r="Q4" s="78">
        <v>180</v>
      </c>
      <c r="R4" s="98">
        <v>180</v>
      </c>
      <c r="S4" s="99">
        <v>3</v>
      </c>
      <c r="T4" s="100">
        <v>4</v>
      </c>
      <c r="U4" s="101">
        <v>0</v>
      </c>
      <c r="V4" s="102">
        <v>180</v>
      </c>
      <c r="W4" s="103">
        <v>3</v>
      </c>
      <c r="X4" s="104">
        <v>4</v>
      </c>
      <c r="Y4" s="86">
        <f>Z4</f>
        <v>300</v>
      </c>
      <c r="Z4" s="105">
        <v>300</v>
      </c>
      <c r="AA4" s="90">
        <f>AB4</f>
        <v>5.1</v>
      </c>
      <c r="AB4" s="90">
        <v>5.1</v>
      </c>
      <c r="AC4" s="90">
        <f>AD4</f>
        <v>6.9</v>
      </c>
      <c r="AD4" s="89">
        <v>6.9</v>
      </c>
      <c r="AE4" s="90">
        <f>AF4</f>
        <v>11.35</v>
      </c>
      <c r="AF4" s="89">
        <v>11.35</v>
      </c>
      <c r="AG4" s="91">
        <f>AH4</f>
        <v>0.0010300925925925926</v>
      </c>
      <c r="AH4" s="91">
        <v>0.0010300925925925926</v>
      </c>
      <c r="AI4" s="91">
        <f>AJ4</f>
        <v>0.001388888888888889</v>
      </c>
      <c r="AJ4" s="91">
        <v>0.001388888888888889</v>
      </c>
      <c r="AK4" s="90">
        <f>AL4</f>
        <v>25.8</v>
      </c>
      <c r="AL4" s="89">
        <v>25.8</v>
      </c>
      <c r="AM4" s="91">
        <f>AN4</f>
        <v>0.0005902777777777778</v>
      </c>
      <c r="AN4" s="91">
        <v>0.0005902777777777778</v>
      </c>
    </row>
    <row r="5" spans="1:40" ht="11.25">
      <c r="A5" s="72">
        <f>B4-1</f>
        <v>299</v>
      </c>
      <c r="B5" s="106"/>
      <c r="C5" s="107">
        <f>D4+$O$1</f>
        <v>4.91</v>
      </c>
      <c r="D5" s="108"/>
      <c r="E5" s="107">
        <f>F4+$O$1</f>
        <v>6.2299999999999995</v>
      </c>
      <c r="F5" s="109"/>
      <c r="G5" s="107">
        <f>H4+$O$1</f>
        <v>10.01</v>
      </c>
      <c r="H5" s="89"/>
      <c r="I5" s="91">
        <f>J4+$P$1</f>
        <v>0.0008667824074074074</v>
      </c>
      <c r="J5" s="91"/>
      <c r="K5" s="91">
        <f>L4+$P$1</f>
        <v>0.001185300925925926</v>
      </c>
      <c r="L5" s="91"/>
      <c r="M5" s="107">
        <f>N4+$O$1</f>
        <v>25.51</v>
      </c>
      <c r="N5" s="108"/>
      <c r="O5" s="91">
        <f>P4+$P$1</f>
        <v>0.0005788194444444445</v>
      </c>
      <c r="P5" s="91"/>
      <c r="Q5" s="78">
        <v>182</v>
      </c>
      <c r="R5" s="98">
        <v>182.34</v>
      </c>
      <c r="S5" s="99">
        <v>3.06</v>
      </c>
      <c r="T5" s="100">
        <v>4.36</v>
      </c>
      <c r="U5" s="101">
        <v>1</v>
      </c>
      <c r="V5" s="102">
        <v>182</v>
      </c>
      <c r="W5" s="103">
        <v>3.05</v>
      </c>
      <c r="X5" s="104">
        <v>4.28</v>
      </c>
      <c r="Y5" s="86">
        <f>Z4-1</f>
        <v>299</v>
      </c>
      <c r="Z5" s="105"/>
      <c r="AA5" s="90">
        <f>AB4+0.01</f>
        <v>5.109999999999999</v>
      </c>
      <c r="AB5" s="90"/>
      <c r="AC5" s="90">
        <f>AD4+0.01</f>
        <v>6.91</v>
      </c>
      <c r="AD5" s="89"/>
      <c r="AE5" s="90">
        <f>AF4+0.01</f>
        <v>11.36</v>
      </c>
      <c r="AF5" s="89"/>
      <c r="AG5" s="91">
        <f>AH4+$AM$3</f>
        <v>0.0010302083333333335</v>
      </c>
      <c r="AH5" s="91"/>
      <c r="AI5" s="91">
        <f>AJ4+$AM$3</f>
        <v>0.0013890046296296298</v>
      </c>
      <c r="AJ5" s="91"/>
      <c r="AK5" s="90">
        <f>AL4+0.01</f>
        <v>25.810000000000002</v>
      </c>
      <c r="AL5" s="89"/>
      <c r="AM5" s="91">
        <f>AN4+$AM$3</f>
        <v>0.0005903935185185185</v>
      </c>
      <c r="AN5" s="91"/>
    </row>
    <row r="6" spans="1:40" ht="11.25">
      <c r="A6" s="72">
        <f>B6</f>
        <v>299</v>
      </c>
      <c r="B6" s="110">
        <v>299</v>
      </c>
      <c r="C6" s="107">
        <f>D6</f>
        <v>4.91</v>
      </c>
      <c r="D6" s="111">
        <v>4.91</v>
      </c>
      <c r="E6" s="107">
        <f>F6</f>
        <v>6.24</v>
      </c>
      <c r="F6" s="112">
        <v>6.24</v>
      </c>
      <c r="G6" s="107">
        <f>H6</f>
        <v>10.02</v>
      </c>
      <c r="H6" s="113">
        <v>10.02</v>
      </c>
      <c r="I6" s="91">
        <f>J6</f>
        <v>0.000869675925925926</v>
      </c>
      <c r="J6" s="114">
        <v>0.000869675925925926</v>
      </c>
      <c r="K6" s="91">
        <f>L6</f>
        <v>0.0011892361111111112</v>
      </c>
      <c r="L6" s="114">
        <v>0.0011892361111111112</v>
      </c>
      <c r="M6" s="107">
        <f>N6</f>
        <v>25.55</v>
      </c>
      <c r="N6" s="111">
        <v>25.55</v>
      </c>
      <c r="O6" s="91">
        <f>P6</f>
        <v>0.0005796296296296297</v>
      </c>
      <c r="P6" s="114">
        <v>0.0005796296296296297</v>
      </c>
      <c r="Q6" s="78">
        <v>185</v>
      </c>
      <c r="R6" s="98">
        <v>184.68</v>
      </c>
      <c r="S6" s="99">
        <v>3.12</v>
      </c>
      <c r="T6" s="100">
        <v>4.73</v>
      </c>
      <c r="U6" s="101">
        <v>2</v>
      </c>
      <c r="V6" s="102">
        <v>184</v>
      </c>
      <c r="W6" s="103">
        <v>3.1</v>
      </c>
      <c r="X6" s="104">
        <v>4.56</v>
      </c>
      <c r="Y6" s="86">
        <f>Z6</f>
        <v>299</v>
      </c>
      <c r="Z6" s="115">
        <v>299</v>
      </c>
      <c r="AA6" s="90">
        <f>AB6</f>
        <v>5.111999999999979</v>
      </c>
      <c r="AB6" s="113">
        <v>5.111999999999979</v>
      </c>
      <c r="AC6" s="90">
        <f>AD6</f>
        <v>6.91800000000001</v>
      </c>
      <c r="AD6" s="113">
        <v>6.91800000000001</v>
      </c>
      <c r="AE6" s="90">
        <f>AF6</f>
        <v>11.370999999999961</v>
      </c>
      <c r="AF6" s="113">
        <v>11.370999999999961</v>
      </c>
      <c r="AG6" s="91">
        <f>AH6</f>
        <v>0.0010326388888888896</v>
      </c>
      <c r="AH6" s="114">
        <v>0.0010326388888888896</v>
      </c>
      <c r="AI6" s="91">
        <f>AJ6</f>
        <v>0.0013923611111111122</v>
      </c>
      <c r="AJ6" s="114">
        <v>0.0013923611111111122</v>
      </c>
      <c r="AK6" s="90">
        <f>AL6</f>
        <v>25.843999999999976</v>
      </c>
      <c r="AL6" s="113">
        <v>25.843999999999976</v>
      </c>
      <c r="AM6" s="91">
        <f>AN6</f>
        <v>0.0005912037037037039</v>
      </c>
      <c r="AN6" s="114">
        <v>0.0005912037037037039</v>
      </c>
    </row>
    <row r="7" spans="1:40" ht="11.25">
      <c r="A7" s="72">
        <f>B6-1</f>
        <v>298</v>
      </c>
      <c r="B7" s="110"/>
      <c r="C7" s="107">
        <f>D6+$O$1</f>
        <v>4.92</v>
      </c>
      <c r="D7" s="111"/>
      <c r="E7" s="107">
        <f>F6+$O$1</f>
        <v>6.25</v>
      </c>
      <c r="F7" s="112"/>
      <c r="G7" s="107">
        <f>H6+$O$1</f>
        <v>10.03</v>
      </c>
      <c r="H7" s="113"/>
      <c r="I7" s="91">
        <f>J6+$P$1</f>
        <v>0.0008697916666666667</v>
      </c>
      <c r="J7" s="114"/>
      <c r="K7" s="91">
        <f>L6+$P$1</f>
        <v>0.001189351851851852</v>
      </c>
      <c r="L7" s="114"/>
      <c r="M7" s="107">
        <f>N6+$O$1</f>
        <v>25.560000000000002</v>
      </c>
      <c r="N7" s="111"/>
      <c r="O7" s="91">
        <f>P6+$P$1</f>
        <v>0.0005797453703703704</v>
      </c>
      <c r="P7" s="114"/>
      <c r="Q7" s="78">
        <v>187</v>
      </c>
      <c r="R7" s="98">
        <v>187.02</v>
      </c>
      <c r="S7" s="99">
        <v>3.17</v>
      </c>
      <c r="T7" s="100">
        <v>5.09</v>
      </c>
      <c r="U7" s="101">
        <v>3</v>
      </c>
      <c r="V7" s="102">
        <v>186</v>
      </c>
      <c r="W7" s="103">
        <v>3.14</v>
      </c>
      <c r="X7" s="104">
        <v>4.84</v>
      </c>
      <c r="Y7" s="86">
        <f>Z6-1</f>
        <v>298</v>
      </c>
      <c r="Z7" s="115"/>
      <c r="AA7" s="90">
        <f>AB6+0.01</f>
        <v>5.121999999999979</v>
      </c>
      <c r="AB7" s="113"/>
      <c r="AC7" s="90">
        <f>AD6+0.01</f>
        <v>6.92800000000001</v>
      </c>
      <c r="AD7" s="113"/>
      <c r="AE7" s="90">
        <f>AF6+0.01</f>
        <v>11.380999999999961</v>
      </c>
      <c r="AF7" s="113"/>
      <c r="AG7" s="91">
        <f>AH6+$AM$3</f>
        <v>0.0010327546296296304</v>
      </c>
      <c r="AH7" s="114"/>
      <c r="AI7" s="91">
        <f>AJ6+$AM$3</f>
        <v>0.001392476851851853</v>
      </c>
      <c r="AJ7" s="114"/>
      <c r="AK7" s="90">
        <f>AL6+0.01</f>
        <v>25.853999999999978</v>
      </c>
      <c r="AL7" s="113"/>
      <c r="AM7" s="91">
        <f>AN6+$AM$3</f>
        <v>0.0005913194444444447</v>
      </c>
      <c r="AN7" s="114"/>
    </row>
    <row r="8" spans="1:40" ht="11.25">
      <c r="A8" s="72">
        <f>B8</f>
        <v>298</v>
      </c>
      <c r="B8" s="116">
        <v>298</v>
      </c>
      <c r="C8" s="107">
        <f>D8</f>
        <v>4.92</v>
      </c>
      <c r="D8" s="111">
        <v>4.92</v>
      </c>
      <c r="E8" s="107">
        <f>F8</f>
        <v>6.26</v>
      </c>
      <c r="F8" s="112">
        <v>6.26</v>
      </c>
      <c r="G8" s="107">
        <f>H8</f>
        <v>10.05</v>
      </c>
      <c r="H8" s="113">
        <v>10.05</v>
      </c>
      <c r="I8" s="91">
        <f>J8</f>
        <v>0.0008726851851851851</v>
      </c>
      <c r="J8" s="114">
        <v>0.0008726851851851851</v>
      </c>
      <c r="K8" s="91">
        <f>L8</f>
        <v>0.00119328703703704</v>
      </c>
      <c r="L8" s="117">
        <v>0.00119328703703704</v>
      </c>
      <c r="M8" s="107">
        <f>N8</f>
        <v>25.6</v>
      </c>
      <c r="N8" s="111">
        <v>25.6</v>
      </c>
      <c r="O8" s="91">
        <f>P8</f>
        <v>0.000580555555555556</v>
      </c>
      <c r="P8" s="91">
        <v>0.000580555555555556</v>
      </c>
      <c r="Q8" s="78">
        <v>189</v>
      </c>
      <c r="R8" s="98">
        <v>189.36</v>
      </c>
      <c r="S8" s="99">
        <v>3.23</v>
      </c>
      <c r="T8" s="100">
        <v>5.46</v>
      </c>
      <c r="U8" s="101">
        <v>4</v>
      </c>
      <c r="V8" s="102">
        <v>187</v>
      </c>
      <c r="W8" s="103">
        <v>3.19</v>
      </c>
      <c r="X8" s="104">
        <v>5.11</v>
      </c>
      <c r="Y8" s="86">
        <f>Z8</f>
        <v>298</v>
      </c>
      <c r="Z8" s="115">
        <v>298</v>
      </c>
      <c r="AA8" s="90">
        <f>AB8</f>
        <v>5.123999999999979</v>
      </c>
      <c r="AB8" s="113">
        <v>5.123999999999979</v>
      </c>
      <c r="AC8" s="90">
        <f>AD8</f>
        <v>6.93600000000001</v>
      </c>
      <c r="AD8" s="113">
        <v>6.93600000000001</v>
      </c>
      <c r="AE8" s="90">
        <f>AF8</f>
        <v>11.391999999999962</v>
      </c>
      <c r="AF8" s="113">
        <v>11.391999999999962</v>
      </c>
      <c r="AG8" s="91">
        <f>AH8</f>
        <v>0.0010351851851851859</v>
      </c>
      <c r="AH8" s="114">
        <v>0.0010351851851851859</v>
      </c>
      <c r="AI8" s="91">
        <f>AJ8</f>
        <v>0.0013958333333333344</v>
      </c>
      <c r="AJ8" s="114">
        <v>0.0013958333333333344</v>
      </c>
      <c r="AK8" s="90">
        <f>AL8</f>
        <v>25.887999999999977</v>
      </c>
      <c r="AL8" s="113">
        <v>25.887999999999977</v>
      </c>
      <c r="AM8" s="91">
        <f>AN8</f>
        <v>0.0005921296296296298</v>
      </c>
      <c r="AN8" s="114">
        <v>0.0005921296296296298</v>
      </c>
    </row>
    <row r="9" spans="1:40" ht="11.25">
      <c r="A9" s="72">
        <f>B8-1</f>
        <v>297</v>
      </c>
      <c r="B9" s="116"/>
      <c r="C9" s="107">
        <f>D8+$O$1</f>
        <v>4.93</v>
      </c>
      <c r="D9" s="111"/>
      <c r="E9" s="107">
        <f>F8+$O$1</f>
        <v>6.27</v>
      </c>
      <c r="F9" s="112"/>
      <c r="G9" s="107">
        <f>H8+$O$1</f>
        <v>10.06</v>
      </c>
      <c r="H9" s="113"/>
      <c r="I9" s="91">
        <f>J8+$P$1</f>
        <v>0.0008728009259259258</v>
      </c>
      <c r="J9" s="114"/>
      <c r="K9" s="91">
        <f>L8+$P$1</f>
        <v>0.0011934027777777809</v>
      </c>
      <c r="L9" s="117"/>
      <c r="M9" s="107">
        <f>N8+$O$1</f>
        <v>25.610000000000003</v>
      </c>
      <c r="N9" s="111"/>
      <c r="O9" s="91">
        <f>P8+$P$1</f>
        <v>0.0005806712962962967</v>
      </c>
      <c r="P9" s="91"/>
      <c r="Q9" s="78">
        <v>192</v>
      </c>
      <c r="R9" s="98">
        <v>191.7</v>
      </c>
      <c r="S9" s="99">
        <v>3.29</v>
      </c>
      <c r="T9" s="100">
        <v>5.82</v>
      </c>
      <c r="U9" s="101">
        <v>5</v>
      </c>
      <c r="V9" s="102">
        <v>189</v>
      </c>
      <c r="W9" s="103">
        <v>3.24</v>
      </c>
      <c r="X9" s="104">
        <v>5.39</v>
      </c>
      <c r="Y9" s="86">
        <f>Z8-1</f>
        <v>297</v>
      </c>
      <c r="Z9" s="115"/>
      <c r="AA9" s="90">
        <f>AB8+0.01</f>
        <v>5.133999999999979</v>
      </c>
      <c r="AB9" s="113"/>
      <c r="AC9" s="90">
        <f>AD8+0.01</f>
        <v>6.9460000000000095</v>
      </c>
      <c r="AD9" s="113"/>
      <c r="AE9" s="90">
        <f>AF8+0.01</f>
        <v>11.401999999999962</v>
      </c>
      <c r="AF9" s="113"/>
      <c r="AG9" s="91">
        <f>AH8+$AM$3</f>
        <v>0.0010353009259259267</v>
      </c>
      <c r="AH9" s="114"/>
      <c r="AI9" s="91">
        <f>AJ8+$AM$3</f>
        <v>0.0013959490740740753</v>
      </c>
      <c r="AJ9" s="114"/>
      <c r="AK9" s="90">
        <f>AL8+0.01</f>
        <v>25.89799999999998</v>
      </c>
      <c r="AL9" s="113"/>
      <c r="AM9" s="91">
        <f>AN8+$AM$3</f>
        <v>0.0005922453703703706</v>
      </c>
      <c r="AN9" s="114"/>
    </row>
    <row r="10" spans="1:40" ht="11.25">
      <c r="A10" s="72">
        <f>B10</f>
        <v>297</v>
      </c>
      <c r="B10" s="110">
        <v>297</v>
      </c>
      <c r="C10" s="107">
        <f>D10</f>
        <v>4.94</v>
      </c>
      <c r="D10" s="111">
        <v>4.94</v>
      </c>
      <c r="E10" s="107">
        <f>F10</f>
        <v>6.28</v>
      </c>
      <c r="F10" s="112">
        <v>6.28</v>
      </c>
      <c r="G10" s="107">
        <f>H10</f>
        <v>10.07</v>
      </c>
      <c r="H10" s="113">
        <v>10.07</v>
      </c>
      <c r="I10" s="91">
        <f>J10</f>
        <v>0.0008758101851851851</v>
      </c>
      <c r="J10" s="114">
        <v>0.0008758101851851851</v>
      </c>
      <c r="K10" s="91">
        <f>L10</f>
        <v>0.0011974537037037038</v>
      </c>
      <c r="L10" s="114">
        <v>0.0011974537037037038</v>
      </c>
      <c r="M10" s="107">
        <f>N10</f>
        <v>25.65</v>
      </c>
      <c r="N10" s="111">
        <v>25.65</v>
      </c>
      <c r="O10" s="91">
        <f>P10</f>
        <v>0.000581481481481482</v>
      </c>
      <c r="P10" s="114">
        <v>0.000581481481481482</v>
      </c>
      <c r="Q10" s="78">
        <v>194</v>
      </c>
      <c r="R10" s="98">
        <v>194.04</v>
      </c>
      <c r="S10" s="99">
        <v>3.35</v>
      </c>
      <c r="T10" s="100">
        <v>6.19</v>
      </c>
      <c r="U10" s="101">
        <v>6</v>
      </c>
      <c r="V10" s="102">
        <v>191</v>
      </c>
      <c r="W10" s="103">
        <v>3.29</v>
      </c>
      <c r="X10" s="104">
        <v>5.67</v>
      </c>
      <c r="Y10" s="86">
        <f>Z10</f>
        <v>297</v>
      </c>
      <c r="Z10" s="115">
        <v>297</v>
      </c>
      <c r="AA10" s="90">
        <f>AB10</f>
        <v>5.13599999999998</v>
      </c>
      <c r="AB10" s="113">
        <v>5.13599999999998</v>
      </c>
      <c r="AC10" s="90">
        <f>AD10</f>
        <v>6.9540000000000095</v>
      </c>
      <c r="AD10" s="113">
        <v>6.9540000000000095</v>
      </c>
      <c r="AE10" s="90">
        <f>AF10</f>
        <v>11.412999999999963</v>
      </c>
      <c r="AF10" s="113">
        <v>11.412999999999963</v>
      </c>
      <c r="AG10" s="91">
        <f>AH10</f>
        <v>0.0010377314814814821</v>
      </c>
      <c r="AH10" s="114">
        <v>0.0010377314814814821</v>
      </c>
      <c r="AI10" s="91">
        <f>AJ10</f>
        <v>0.0013993055555555566</v>
      </c>
      <c r="AJ10" s="114">
        <v>0.0013993055555555566</v>
      </c>
      <c r="AK10" s="90">
        <f>AL10</f>
        <v>25.931999999999977</v>
      </c>
      <c r="AL10" s="113">
        <v>25.931999999999977</v>
      </c>
      <c r="AM10" s="91">
        <f>AN10</f>
        <v>0.0005930555555555558</v>
      </c>
      <c r="AN10" s="114">
        <v>0.0005930555555555558</v>
      </c>
    </row>
    <row r="11" spans="1:40" ht="11.25">
      <c r="A11" s="72">
        <f>B10-1</f>
        <v>296</v>
      </c>
      <c r="B11" s="110"/>
      <c r="C11" s="107">
        <f>D10+$O$1</f>
        <v>4.95</v>
      </c>
      <c r="D11" s="111"/>
      <c r="E11" s="107">
        <f>F10+$O$1</f>
        <v>6.29</v>
      </c>
      <c r="F11" s="112"/>
      <c r="G11" s="107">
        <f>H10+$O$1</f>
        <v>10.08</v>
      </c>
      <c r="H11" s="113"/>
      <c r="I11" s="91">
        <f>J10+$P$1</f>
        <v>0.0008759259259259258</v>
      </c>
      <c r="J11" s="114"/>
      <c r="K11" s="91">
        <f>L10+$P$1</f>
        <v>0.0011975694444444447</v>
      </c>
      <c r="L11" s="114"/>
      <c r="M11" s="107">
        <f>N10+$O$1</f>
        <v>25.66</v>
      </c>
      <c r="N11" s="111"/>
      <c r="O11" s="91">
        <f>P10+$P$1</f>
        <v>0.0005815972222222227</v>
      </c>
      <c r="P11" s="114"/>
      <c r="Q11" s="78">
        <v>196</v>
      </c>
      <c r="R11" s="98">
        <v>196.38</v>
      </c>
      <c r="S11" s="99">
        <v>3.4</v>
      </c>
      <c r="T11" s="100">
        <v>6.55</v>
      </c>
      <c r="U11" s="101">
        <v>7</v>
      </c>
      <c r="V11" s="102">
        <v>193</v>
      </c>
      <c r="W11" s="103">
        <v>3.34</v>
      </c>
      <c r="X11" s="104">
        <v>5.95</v>
      </c>
      <c r="Y11" s="86">
        <f>Z10-1</f>
        <v>296</v>
      </c>
      <c r="Z11" s="115"/>
      <c r="AA11" s="90">
        <f>AB10+0.01</f>
        <v>5.1459999999999795</v>
      </c>
      <c r="AB11" s="113"/>
      <c r="AC11" s="90">
        <f>AD10+0.01</f>
        <v>6.964000000000009</v>
      </c>
      <c r="AD11" s="113"/>
      <c r="AE11" s="90">
        <f>AF10+0.01</f>
        <v>11.422999999999963</v>
      </c>
      <c r="AF11" s="113"/>
      <c r="AG11" s="91">
        <f>AH10+$AM$3</f>
        <v>0.001037847222222223</v>
      </c>
      <c r="AH11" s="114"/>
      <c r="AI11" s="91">
        <f>AJ10+$AM$3</f>
        <v>0.0013994212962962975</v>
      </c>
      <c r="AJ11" s="114"/>
      <c r="AK11" s="90">
        <f>AL10+0.01</f>
        <v>25.94199999999998</v>
      </c>
      <c r="AL11" s="113"/>
      <c r="AM11" s="91">
        <f>AN10+$AM$3</f>
        <v>0.0005931712962962965</v>
      </c>
      <c r="AN11" s="114"/>
    </row>
    <row r="12" spans="1:40" ht="11.25">
      <c r="A12" s="72">
        <f>B12</f>
        <v>296</v>
      </c>
      <c r="B12" s="110">
        <v>296</v>
      </c>
      <c r="C12" s="107">
        <f>D12</f>
        <v>4.95</v>
      </c>
      <c r="D12" s="111">
        <v>4.95</v>
      </c>
      <c r="E12" s="107">
        <f>F12</f>
        <v>6.3</v>
      </c>
      <c r="F12" s="112">
        <v>6.3</v>
      </c>
      <c r="G12" s="107">
        <f>H12</f>
        <v>10.1</v>
      </c>
      <c r="H12" s="113">
        <v>10.1</v>
      </c>
      <c r="I12" s="91">
        <f>J12</f>
        <v>0.0008788194444444445</v>
      </c>
      <c r="J12" s="114">
        <v>0.0008788194444444445</v>
      </c>
      <c r="K12" s="91">
        <f>L12</f>
        <v>0.0012015046296296298</v>
      </c>
      <c r="L12" s="114">
        <v>0.0012015046296296298</v>
      </c>
      <c r="M12" s="107">
        <f>N12</f>
        <v>25.7</v>
      </c>
      <c r="N12" s="111">
        <v>25.7</v>
      </c>
      <c r="O12" s="91">
        <f>P12</f>
        <v>0.000582407407407407</v>
      </c>
      <c r="P12" s="91">
        <v>0.000582407407407407</v>
      </c>
      <c r="Q12" s="78">
        <v>199</v>
      </c>
      <c r="R12" s="98">
        <v>198.72</v>
      </c>
      <c r="S12" s="99">
        <v>3.46</v>
      </c>
      <c r="T12" s="100">
        <v>6.92</v>
      </c>
      <c r="U12" s="101">
        <v>8</v>
      </c>
      <c r="V12" s="102">
        <v>195</v>
      </c>
      <c r="W12" s="103">
        <v>3.38</v>
      </c>
      <c r="X12" s="104">
        <v>6.23</v>
      </c>
      <c r="Y12" s="86">
        <f>Z12</f>
        <v>296</v>
      </c>
      <c r="Z12" s="115">
        <v>296</v>
      </c>
      <c r="AA12" s="90">
        <f>AB12</f>
        <v>5.14799999999998</v>
      </c>
      <c r="AB12" s="113">
        <v>5.14799999999998</v>
      </c>
      <c r="AC12" s="90">
        <f>AD12</f>
        <v>6.972000000000009</v>
      </c>
      <c r="AD12" s="113">
        <v>6.972000000000009</v>
      </c>
      <c r="AE12" s="90">
        <f>AF12</f>
        <v>11.433999999999964</v>
      </c>
      <c r="AF12" s="113">
        <v>11.433999999999964</v>
      </c>
      <c r="AG12" s="91">
        <f>AH12</f>
        <v>0.0010402777777777784</v>
      </c>
      <c r="AH12" s="114">
        <v>0.0010402777777777784</v>
      </c>
      <c r="AI12" s="91">
        <f>AJ12</f>
        <v>0.0014027777777777788</v>
      </c>
      <c r="AJ12" s="114">
        <v>0.0014027777777777788</v>
      </c>
      <c r="AK12" s="90">
        <f>AL12</f>
        <v>25.975999999999978</v>
      </c>
      <c r="AL12" s="113">
        <v>25.975999999999978</v>
      </c>
      <c r="AM12" s="91">
        <f>AN12</f>
        <v>0.0005939814814814817</v>
      </c>
      <c r="AN12" s="114">
        <v>0.0005939814814814817</v>
      </c>
    </row>
    <row r="13" spans="1:40" ht="11.25">
      <c r="A13" s="72">
        <f>B12-1</f>
        <v>295</v>
      </c>
      <c r="B13" s="110"/>
      <c r="C13" s="107">
        <f>D12+$O$1</f>
        <v>4.96</v>
      </c>
      <c r="D13" s="111"/>
      <c r="E13" s="107">
        <f>F12+$O$1</f>
        <v>6.31</v>
      </c>
      <c r="F13" s="112"/>
      <c r="G13" s="107">
        <f>H12+$O$1</f>
        <v>10.11</v>
      </c>
      <c r="H13" s="113"/>
      <c r="I13" s="91">
        <f>J12+$P$1</f>
        <v>0.0008789351851851853</v>
      </c>
      <c r="J13" s="114"/>
      <c r="K13" s="91">
        <f>L12+$P$1</f>
        <v>0.0012016203703703707</v>
      </c>
      <c r="L13" s="114"/>
      <c r="M13" s="107">
        <f>N12+$O$1</f>
        <v>25.71</v>
      </c>
      <c r="N13" s="111"/>
      <c r="O13" s="91">
        <f>P12+$P$1</f>
        <v>0.0005825231481481478</v>
      </c>
      <c r="P13" s="91"/>
      <c r="Q13" s="78">
        <v>201</v>
      </c>
      <c r="R13" s="98">
        <v>201.06</v>
      </c>
      <c r="S13" s="99">
        <v>3.52</v>
      </c>
      <c r="T13" s="100">
        <v>7.28</v>
      </c>
      <c r="U13" s="101">
        <v>9</v>
      </c>
      <c r="V13" s="102">
        <v>197</v>
      </c>
      <c r="W13" s="103">
        <v>3.43</v>
      </c>
      <c r="X13" s="104">
        <v>6.51</v>
      </c>
      <c r="Y13" s="86">
        <f>Z12-1</f>
        <v>295</v>
      </c>
      <c r="Z13" s="115"/>
      <c r="AA13" s="90">
        <f>AB12+0.01</f>
        <v>5.15799999999998</v>
      </c>
      <c r="AB13" s="113"/>
      <c r="AC13" s="90">
        <f>AD12+0.01</f>
        <v>6.982000000000009</v>
      </c>
      <c r="AD13" s="113"/>
      <c r="AE13" s="90">
        <f>AF12+0.01</f>
        <v>11.443999999999964</v>
      </c>
      <c r="AF13" s="113"/>
      <c r="AG13" s="91">
        <f>AH12+$AM$3</f>
        <v>0.0010403935185185193</v>
      </c>
      <c r="AH13" s="114"/>
      <c r="AI13" s="91">
        <f>AJ12+$AM$3</f>
        <v>0.0014028935185185197</v>
      </c>
      <c r="AJ13" s="114"/>
      <c r="AK13" s="90">
        <f>AL12+0.01</f>
        <v>25.98599999999998</v>
      </c>
      <c r="AL13" s="113"/>
      <c r="AM13" s="91">
        <f>AN12+$AM$3</f>
        <v>0.0005940972222222224</v>
      </c>
      <c r="AN13" s="114"/>
    </row>
    <row r="14" spans="1:40" ht="11.25">
      <c r="A14" s="72">
        <f>B14</f>
        <v>295</v>
      </c>
      <c r="B14" s="116">
        <v>295</v>
      </c>
      <c r="C14" s="107">
        <f>D14</f>
        <v>4.96</v>
      </c>
      <c r="D14" s="111">
        <v>4.96</v>
      </c>
      <c r="E14" s="107">
        <f>F14</f>
        <v>6.32</v>
      </c>
      <c r="F14" s="112">
        <v>6.32</v>
      </c>
      <c r="G14" s="107">
        <f>H14</f>
        <v>10.12</v>
      </c>
      <c r="H14" s="113">
        <v>10.12</v>
      </c>
      <c r="I14" s="91">
        <f>J14</f>
        <v>0.0008818287037037037</v>
      </c>
      <c r="J14" s="114">
        <v>0.0008818287037037037</v>
      </c>
      <c r="K14" s="91">
        <f>L14</f>
        <v>0.00120555555555556</v>
      </c>
      <c r="L14" s="114">
        <v>0.00120555555555556</v>
      </c>
      <c r="M14" s="107">
        <f>N14</f>
        <v>25.75</v>
      </c>
      <c r="N14" s="111">
        <v>25.75</v>
      </c>
      <c r="O14" s="91">
        <f>P14</f>
        <v>0.000583333333333333</v>
      </c>
      <c r="P14" s="114">
        <v>0.000583333333333333</v>
      </c>
      <c r="Q14" s="78">
        <v>203</v>
      </c>
      <c r="R14" s="98">
        <v>203.4</v>
      </c>
      <c r="S14" s="99">
        <v>3.58</v>
      </c>
      <c r="T14" s="100">
        <v>7.65</v>
      </c>
      <c r="U14" s="101">
        <v>10</v>
      </c>
      <c r="V14" s="102">
        <v>199</v>
      </c>
      <c r="W14" s="103">
        <v>3.48</v>
      </c>
      <c r="X14" s="104">
        <v>6.78</v>
      </c>
      <c r="Y14" s="86">
        <f>Z14</f>
        <v>295</v>
      </c>
      <c r="Z14" s="115">
        <v>295</v>
      </c>
      <c r="AA14" s="90">
        <f>AB14</f>
        <v>5.159999999999981</v>
      </c>
      <c r="AB14" s="113">
        <v>5.159999999999981</v>
      </c>
      <c r="AC14" s="90">
        <f>AD14</f>
        <v>6.990000000000009</v>
      </c>
      <c r="AD14" s="113">
        <v>6.990000000000009</v>
      </c>
      <c r="AE14" s="90">
        <f>AF14</f>
        <v>11.455</v>
      </c>
      <c r="AF14" s="113">
        <v>11.455</v>
      </c>
      <c r="AG14" s="91">
        <f>AH14</f>
        <v>0.0010428240740740747</v>
      </c>
      <c r="AH14" s="114">
        <v>0.0010428240740740747</v>
      </c>
      <c r="AI14" s="91">
        <f>AJ14</f>
        <v>0.00140625</v>
      </c>
      <c r="AJ14" s="114">
        <v>0.00140625</v>
      </c>
      <c r="AK14" s="90">
        <f>AL14</f>
        <v>26.02</v>
      </c>
      <c r="AL14" s="113">
        <v>26.02</v>
      </c>
      <c r="AM14" s="91">
        <f>AN14</f>
        <v>0.0005949074074074076</v>
      </c>
      <c r="AN14" s="114">
        <v>0.0005949074074074076</v>
      </c>
    </row>
    <row r="15" spans="1:40" ht="11.25">
      <c r="A15" s="72">
        <f>B14-1</f>
        <v>294</v>
      </c>
      <c r="B15" s="116"/>
      <c r="C15" s="107">
        <f>D14+$O$1</f>
        <v>4.97</v>
      </c>
      <c r="D15" s="111"/>
      <c r="E15" s="107">
        <f>F14+$O$1</f>
        <v>6.33</v>
      </c>
      <c r="F15" s="112"/>
      <c r="G15" s="107">
        <f>H14+$O$1</f>
        <v>10.129999999999999</v>
      </c>
      <c r="H15" s="113"/>
      <c r="I15" s="91">
        <f>J14+$P$1</f>
        <v>0.0008819444444444444</v>
      </c>
      <c r="J15" s="114"/>
      <c r="K15" s="91">
        <f>L14+$P$1</f>
        <v>0.0012056712962963008</v>
      </c>
      <c r="L15" s="114"/>
      <c r="M15" s="107">
        <f>N14+$O$1</f>
        <v>25.76</v>
      </c>
      <c r="N15" s="111"/>
      <c r="O15" s="91">
        <f>P14+$P$1</f>
        <v>0.0005834490740740737</v>
      </c>
      <c r="P15" s="114"/>
      <c r="Q15" s="78">
        <v>206</v>
      </c>
      <c r="R15" s="98">
        <v>205.74</v>
      </c>
      <c r="S15" s="99">
        <v>3.63</v>
      </c>
      <c r="T15" s="100">
        <v>8.01</v>
      </c>
      <c r="U15" s="101">
        <v>11</v>
      </c>
      <c r="V15" s="102">
        <v>201</v>
      </c>
      <c r="W15" s="103">
        <v>3.53</v>
      </c>
      <c r="X15" s="104">
        <v>7.06</v>
      </c>
      <c r="Y15" s="86">
        <f>Z14-1</f>
        <v>294</v>
      </c>
      <c r="Z15" s="115"/>
      <c r="AA15" s="90">
        <f>AB14+0.01</f>
        <v>5.16999999999998</v>
      </c>
      <c r="AB15" s="113"/>
      <c r="AC15" s="90">
        <f>AD14+0.01</f>
        <v>7.000000000000009</v>
      </c>
      <c r="AD15" s="113"/>
      <c r="AE15" s="90">
        <f>AF14+0.01</f>
        <v>11.465</v>
      </c>
      <c r="AF15" s="113"/>
      <c r="AG15" s="91">
        <f>AH14+$AM$3</f>
        <v>0.0010429398148148156</v>
      </c>
      <c r="AH15" s="114"/>
      <c r="AI15" s="91">
        <f>AJ14+$AM$3</f>
        <v>0.0014063657407407408</v>
      </c>
      <c r="AJ15" s="114"/>
      <c r="AK15" s="90">
        <f>AL14+0.01</f>
        <v>26.03</v>
      </c>
      <c r="AL15" s="113"/>
      <c r="AM15" s="91">
        <f>AN14+$AM$3</f>
        <v>0.0005950231481481483</v>
      </c>
      <c r="AN15" s="114"/>
    </row>
    <row r="16" spans="1:40" ht="11.25">
      <c r="A16" s="72">
        <f>B16</f>
        <v>294</v>
      </c>
      <c r="B16" s="110">
        <v>294</v>
      </c>
      <c r="C16" s="107">
        <f>D16</f>
        <v>4.97</v>
      </c>
      <c r="D16" s="111">
        <v>4.97</v>
      </c>
      <c r="E16" s="107">
        <f>F16</f>
        <v>6.34</v>
      </c>
      <c r="F16" s="112">
        <v>6.34</v>
      </c>
      <c r="G16" s="107">
        <f>H16</f>
        <v>10.14</v>
      </c>
      <c r="H16" s="113">
        <v>10.14</v>
      </c>
      <c r="I16" s="91">
        <f>J16</f>
        <v>0.000884837962962963</v>
      </c>
      <c r="J16" s="114">
        <v>0.000884837962962963</v>
      </c>
      <c r="K16" s="91">
        <f>L16</f>
        <v>0.00120960648148148</v>
      </c>
      <c r="L16" s="114">
        <v>0.00120960648148148</v>
      </c>
      <c r="M16" s="107">
        <f>N16</f>
        <v>25.8</v>
      </c>
      <c r="N16" s="111">
        <v>25.8</v>
      </c>
      <c r="O16" s="91">
        <f>P16</f>
        <v>0.000584259259259259</v>
      </c>
      <c r="P16" s="91">
        <v>0.000584259259259259</v>
      </c>
      <c r="Q16" s="78">
        <v>208</v>
      </c>
      <c r="R16" s="98">
        <v>208.08</v>
      </c>
      <c r="S16" s="99">
        <v>3.69</v>
      </c>
      <c r="T16" s="100">
        <v>8.38</v>
      </c>
      <c r="U16" s="101">
        <v>12</v>
      </c>
      <c r="V16" s="102">
        <v>202</v>
      </c>
      <c r="W16" s="103">
        <v>3.58</v>
      </c>
      <c r="X16" s="104">
        <v>7.34</v>
      </c>
      <c r="Y16" s="86">
        <f>Z16</f>
        <v>294</v>
      </c>
      <c r="Z16" s="115">
        <v>294</v>
      </c>
      <c r="AA16" s="90">
        <f>AB16</f>
        <v>5.171999999999981</v>
      </c>
      <c r="AB16" s="113">
        <v>5.171999999999981</v>
      </c>
      <c r="AC16" s="90">
        <f>AD16</f>
        <v>7.008000000000009</v>
      </c>
      <c r="AD16" s="113">
        <v>7.008000000000009</v>
      </c>
      <c r="AE16" s="90">
        <f>AF16</f>
        <v>11.475999999999965</v>
      </c>
      <c r="AF16" s="113">
        <v>11.475999999999965</v>
      </c>
      <c r="AG16" s="91">
        <f>AH16</f>
        <v>0.001045370370370371</v>
      </c>
      <c r="AH16" s="114">
        <v>0.001045370370370371</v>
      </c>
      <c r="AI16" s="91">
        <f>AJ16</f>
        <v>0.0014097222222222232</v>
      </c>
      <c r="AJ16" s="114">
        <v>0.0014097222222222232</v>
      </c>
      <c r="AK16" s="90">
        <f>AL16</f>
        <v>26.06399999999998</v>
      </c>
      <c r="AL16" s="113">
        <v>26.06399999999998</v>
      </c>
      <c r="AM16" s="91">
        <f>AN16</f>
        <v>0.0005958333333333335</v>
      </c>
      <c r="AN16" s="114">
        <v>0.0005958333333333335</v>
      </c>
    </row>
    <row r="17" spans="1:40" ht="11.25">
      <c r="A17" s="72">
        <f>B16-1</f>
        <v>293</v>
      </c>
      <c r="B17" s="110"/>
      <c r="C17" s="107">
        <f>D16+$O$1</f>
        <v>4.9799999999999995</v>
      </c>
      <c r="D17" s="111"/>
      <c r="E17" s="107">
        <f>F16+$O$1</f>
        <v>6.35</v>
      </c>
      <c r="F17" s="112"/>
      <c r="G17" s="107">
        <f>H16+$O$1</f>
        <v>10.15</v>
      </c>
      <c r="H17" s="113"/>
      <c r="I17" s="91">
        <f>J16+$P$1</f>
        <v>0.0008849537037037038</v>
      </c>
      <c r="J17" s="114"/>
      <c r="K17" s="91">
        <f>L16+$P$1</f>
        <v>0.0012097222222222208</v>
      </c>
      <c r="L17" s="114"/>
      <c r="M17" s="107">
        <f>N16+$O$1</f>
        <v>25.810000000000002</v>
      </c>
      <c r="N17" s="111"/>
      <c r="O17" s="91">
        <f>P16+$P$1</f>
        <v>0.0005843749999999997</v>
      </c>
      <c r="P17" s="91"/>
      <c r="Q17" s="78">
        <v>210</v>
      </c>
      <c r="R17" s="98">
        <v>210.42</v>
      </c>
      <c r="S17" s="99">
        <v>3.75</v>
      </c>
      <c r="T17" s="100">
        <v>8.74</v>
      </c>
      <c r="U17" s="101">
        <v>13</v>
      </c>
      <c r="V17" s="102">
        <v>204</v>
      </c>
      <c r="W17" s="103">
        <v>3.62</v>
      </c>
      <c r="X17" s="104">
        <v>7.62</v>
      </c>
      <c r="Y17" s="86">
        <f>Z16-1</f>
        <v>293</v>
      </c>
      <c r="Z17" s="115"/>
      <c r="AA17" s="90">
        <f>AB16+0.01</f>
        <v>5.181999999999981</v>
      </c>
      <c r="AB17" s="113"/>
      <c r="AC17" s="90">
        <f>AD16+0.01</f>
        <v>7.018000000000009</v>
      </c>
      <c r="AD17" s="113"/>
      <c r="AE17" s="90">
        <f>AF16+0.01</f>
        <v>11.485999999999965</v>
      </c>
      <c r="AF17" s="113"/>
      <c r="AG17" s="91">
        <f>AH16+$AM$3</f>
        <v>0.0010454861111111118</v>
      </c>
      <c r="AH17" s="114"/>
      <c r="AI17" s="91">
        <f>AJ16+$AM$3</f>
        <v>0.001409837962962964</v>
      </c>
      <c r="AJ17" s="114"/>
      <c r="AK17" s="90">
        <f>AL16+0.01</f>
        <v>26.07399999999998</v>
      </c>
      <c r="AL17" s="113"/>
      <c r="AM17" s="91">
        <f>AN16+$AM$3</f>
        <v>0.0005959490740740743</v>
      </c>
      <c r="AN17" s="114"/>
    </row>
    <row r="18" spans="1:40" ht="11.25">
      <c r="A18" s="72">
        <f>B18</f>
        <v>293</v>
      </c>
      <c r="B18" s="110">
        <v>293</v>
      </c>
      <c r="C18" s="107">
        <f>D18</f>
        <v>4.98</v>
      </c>
      <c r="D18" s="111">
        <v>4.98</v>
      </c>
      <c r="E18" s="107">
        <f>F18</f>
        <v>6.36</v>
      </c>
      <c r="F18" s="112">
        <v>6.36</v>
      </c>
      <c r="G18" s="107">
        <f>H18</f>
        <v>10.17</v>
      </c>
      <c r="H18" s="113">
        <v>10.17</v>
      </c>
      <c r="I18" s="91">
        <f>J18</f>
        <v>0.0008879629629629629</v>
      </c>
      <c r="J18" s="114">
        <v>0.0008879629629629629</v>
      </c>
      <c r="K18" s="91">
        <f>L18</f>
        <v>0.00121365740740741</v>
      </c>
      <c r="L18" s="114">
        <v>0.00121365740740741</v>
      </c>
      <c r="M18" s="107">
        <f>N18</f>
        <v>25.85</v>
      </c>
      <c r="N18" s="111">
        <v>25.85</v>
      </c>
      <c r="O18" s="91">
        <f>P18</f>
        <v>0.000585185185185185</v>
      </c>
      <c r="P18" s="114">
        <v>0.000585185185185185</v>
      </c>
      <c r="Q18" s="78">
        <v>213</v>
      </c>
      <c r="R18" s="98">
        <v>212.76</v>
      </c>
      <c r="S18" s="99">
        <v>3.81</v>
      </c>
      <c r="T18" s="100">
        <v>9.11</v>
      </c>
      <c r="U18" s="101">
        <v>14</v>
      </c>
      <c r="V18" s="102">
        <v>206</v>
      </c>
      <c r="W18" s="103">
        <v>3.67</v>
      </c>
      <c r="X18" s="104">
        <v>7.9</v>
      </c>
      <c r="Y18" s="86">
        <f>Z18</f>
        <v>293</v>
      </c>
      <c r="Z18" s="115">
        <v>293</v>
      </c>
      <c r="AA18" s="90">
        <f>AB18</f>
        <v>5.1839999999999815</v>
      </c>
      <c r="AB18" s="113">
        <v>5.1839999999999815</v>
      </c>
      <c r="AC18" s="90">
        <f>AD18</f>
        <v>7.026000000000009</v>
      </c>
      <c r="AD18" s="113">
        <v>7.026000000000009</v>
      </c>
      <c r="AE18" s="90">
        <f>AF18</f>
        <v>11.496999999999966</v>
      </c>
      <c r="AF18" s="113">
        <v>11.496999999999966</v>
      </c>
      <c r="AG18" s="91">
        <f>AH18</f>
        <v>0.0010479166666666673</v>
      </c>
      <c r="AH18" s="114">
        <v>0.0010479166666666673</v>
      </c>
      <c r="AI18" s="91">
        <f>AJ18</f>
        <v>0.0014131944444444454</v>
      </c>
      <c r="AJ18" s="114">
        <v>0.0014131944444444454</v>
      </c>
      <c r="AK18" s="90">
        <f>AL18</f>
        <v>26.10799999999998</v>
      </c>
      <c r="AL18" s="113">
        <v>26.10799999999998</v>
      </c>
      <c r="AM18" s="91">
        <f>AN18</f>
        <v>0.0005967592592592594</v>
      </c>
      <c r="AN18" s="114">
        <v>0.0005967592592592594</v>
      </c>
    </row>
    <row r="19" spans="1:40" ht="11.25">
      <c r="A19" s="72">
        <f>B18-1</f>
        <v>292</v>
      </c>
      <c r="B19" s="110"/>
      <c r="C19" s="107">
        <f>D18+$O$1</f>
        <v>4.99</v>
      </c>
      <c r="D19" s="111"/>
      <c r="E19" s="107">
        <f>F18+$O$1</f>
        <v>6.37</v>
      </c>
      <c r="F19" s="112"/>
      <c r="G19" s="107">
        <f>H18+$O$1</f>
        <v>10.18</v>
      </c>
      <c r="H19" s="113"/>
      <c r="I19" s="91">
        <f>J18+$P$1</f>
        <v>0.0008880787037037036</v>
      </c>
      <c r="J19" s="114"/>
      <c r="K19" s="91">
        <f>L18+$P$1</f>
        <v>0.0012137731481481509</v>
      </c>
      <c r="L19" s="114"/>
      <c r="M19" s="107">
        <f>N18+$O$1</f>
        <v>25.860000000000003</v>
      </c>
      <c r="N19" s="111"/>
      <c r="O19" s="91">
        <f>P18+$P$1</f>
        <v>0.0005853009259259257</v>
      </c>
      <c r="P19" s="114"/>
      <c r="Q19" s="78">
        <v>215</v>
      </c>
      <c r="R19" s="98">
        <v>215.1</v>
      </c>
      <c r="S19" s="99">
        <v>3.86</v>
      </c>
      <c r="T19" s="100">
        <v>9.47</v>
      </c>
      <c r="U19" s="101">
        <v>15</v>
      </c>
      <c r="V19" s="102">
        <v>208</v>
      </c>
      <c r="W19" s="103">
        <v>3.72</v>
      </c>
      <c r="X19" s="104">
        <v>8.18</v>
      </c>
      <c r="Y19" s="86">
        <f>Z18-1</f>
        <v>292</v>
      </c>
      <c r="Z19" s="115"/>
      <c r="AA19" s="90">
        <f>AB18+0.01</f>
        <v>5.193999999999981</v>
      </c>
      <c r="AB19" s="113"/>
      <c r="AC19" s="90">
        <f>AD18+0.01</f>
        <v>7.0360000000000085</v>
      </c>
      <c r="AD19" s="113"/>
      <c r="AE19" s="90">
        <f>AF18+0.01</f>
        <v>11.506999999999966</v>
      </c>
      <c r="AF19" s="113"/>
      <c r="AG19" s="91">
        <f>AH18+$AM$3</f>
        <v>0.0010480324074074081</v>
      </c>
      <c r="AH19" s="114"/>
      <c r="AI19" s="91">
        <f>AJ18+$AM$3</f>
        <v>0.0014133101851851863</v>
      </c>
      <c r="AJ19" s="114"/>
      <c r="AK19" s="90">
        <f>AL18+0.01</f>
        <v>26.11799999999998</v>
      </c>
      <c r="AL19" s="113"/>
      <c r="AM19" s="91">
        <f>AN18+$AM$3</f>
        <v>0.0005968750000000002</v>
      </c>
      <c r="AN19" s="114"/>
    </row>
    <row r="20" spans="1:40" ht="11.25">
      <c r="A20" s="72">
        <f>B20</f>
        <v>292</v>
      </c>
      <c r="B20" s="116">
        <v>292</v>
      </c>
      <c r="C20" s="107">
        <f>D20</f>
        <v>5</v>
      </c>
      <c r="D20" s="111">
        <v>5</v>
      </c>
      <c r="E20" s="107">
        <f>F20</f>
        <v>6.38</v>
      </c>
      <c r="F20" s="112">
        <v>6.38</v>
      </c>
      <c r="G20" s="107">
        <f>H20</f>
        <v>10.19</v>
      </c>
      <c r="H20" s="113">
        <v>10.19</v>
      </c>
      <c r="I20" s="91">
        <f>J20</f>
        <v>0.0008909722222222221</v>
      </c>
      <c r="J20" s="114">
        <v>0.0008909722222222221</v>
      </c>
      <c r="K20" s="91">
        <f>L20</f>
        <v>0.001217824074074074</v>
      </c>
      <c r="L20" s="114">
        <v>0.001217824074074074</v>
      </c>
      <c r="M20" s="107">
        <f>N20</f>
        <v>25.9</v>
      </c>
      <c r="N20" s="111">
        <v>25.9</v>
      </c>
      <c r="O20" s="91">
        <f>P20</f>
        <v>0.000586111111111111</v>
      </c>
      <c r="P20" s="91">
        <v>0.000586111111111111</v>
      </c>
      <c r="Q20" s="78">
        <v>217</v>
      </c>
      <c r="R20" s="98">
        <v>217.44</v>
      </c>
      <c r="S20" s="99">
        <v>3.92</v>
      </c>
      <c r="T20" s="100">
        <v>9.84</v>
      </c>
      <c r="U20" s="101">
        <v>16</v>
      </c>
      <c r="V20" s="102">
        <v>210</v>
      </c>
      <c r="W20" s="103">
        <v>3.77</v>
      </c>
      <c r="X20" s="104">
        <v>8.45</v>
      </c>
      <c r="Y20" s="86">
        <f>Z20</f>
        <v>292</v>
      </c>
      <c r="Z20" s="115">
        <v>292</v>
      </c>
      <c r="AA20" s="90">
        <f>AB20</f>
        <v>5.195999999999982</v>
      </c>
      <c r="AB20" s="113">
        <v>5.195999999999982</v>
      </c>
      <c r="AC20" s="90">
        <f>AD20</f>
        <v>7.0440000000000085</v>
      </c>
      <c r="AD20" s="113">
        <v>7.0440000000000085</v>
      </c>
      <c r="AE20" s="90">
        <f>AF20</f>
        <v>11.517999999999967</v>
      </c>
      <c r="AF20" s="113">
        <v>11.517999999999967</v>
      </c>
      <c r="AG20" s="91">
        <f>AH20</f>
        <v>0.0010504629629629635</v>
      </c>
      <c r="AH20" s="114">
        <v>0.0010504629629629635</v>
      </c>
      <c r="AI20" s="91">
        <f>AJ20</f>
        <v>0.0014166666666666676</v>
      </c>
      <c r="AJ20" s="114">
        <v>0.0014166666666666676</v>
      </c>
      <c r="AK20" s="90">
        <f>AL20</f>
        <v>26.15199999999998</v>
      </c>
      <c r="AL20" s="113">
        <v>26.15199999999998</v>
      </c>
      <c r="AM20" s="91">
        <f>AN20</f>
        <v>0.0005976851851851854</v>
      </c>
      <c r="AN20" s="114">
        <v>0.0005976851851851854</v>
      </c>
    </row>
    <row r="21" spans="1:40" ht="11.25">
      <c r="A21" s="72">
        <f>B20-1</f>
        <v>291</v>
      </c>
      <c r="B21" s="116"/>
      <c r="C21" s="107">
        <f>D20+$O$1</f>
        <v>5.01</v>
      </c>
      <c r="D21" s="111"/>
      <c r="E21" s="107">
        <f>F20+$O$1</f>
        <v>6.39</v>
      </c>
      <c r="F21" s="112"/>
      <c r="G21" s="107">
        <f>H20+$O$1</f>
        <v>10.2</v>
      </c>
      <c r="H21" s="113"/>
      <c r="I21" s="91">
        <f>J20+$P$1</f>
        <v>0.0008910879629629629</v>
      </c>
      <c r="J21" s="114"/>
      <c r="K21" s="91">
        <f>L20+$P$1</f>
        <v>0.001217939814814815</v>
      </c>
      <c r="L21" s="114"/>
      <c r="M21" s="107">
        <f>N20+$O$1</f>
        <v>25.91</v>
      </c>
      <c r="N21" s="111"/>
      <c r="O21" s="91">
        <f>P20+$P$1</f>
        <v>0.0005862268518518518</v>
      </c>
      <c r="P21" s="91"/>
      <c r="Q21" s="78">
        <v>220</v>
      </c>
      <c r="R21" s="98">
        <v>219.78</v>
      </c>
      <c r="S21" s="99">
        <v>3.98</v>
      </c>
      <c r="T21" s="100">
        <v>10.2</v>
      </c>
      <c r="U21" s="101">
        <v>17</v>
      </c>
      <c r="V21" s="102">
        <v>212</v>
      </c>
      <c r="W21" s="103">
        <v>3.82</v>
      </c>
      <c r="X21" s="104">
        <v>8.73</v>
      </c>
      <c r="Y21" s="86">
        <f>Z20-1</f>
        <v>291</v>
      </c>
      <c r="Z21" s="115"/>
      <c r="AA21" s="90">
        <f>AB20+0.01</f>
        <v>5.205999999999982</v>
      </c>
      <c r="AB21" s="113"/>
      <c r="AC21" s="90">
        <f>AD20+0.01</f>
        <v>7.054000000000008</v>
      </c>
      <c r="AD21" s="113"/>
      <c r="AE21" s="90">
        <f>AF20+0.01</f>
        <v>11.527999999999967</v>
      </c>
      <c r="AF21" s="113"/>
      <c r="AG21" s="91">
        <f>AH20+$AM$3</f>
        <v>0.0010505787037037044</v>
      </c>
      <c r="AH21" s="114"/>
      <c r="AI21" s="91">
        <f>AJ20+$AM$3</f>
        <v>0.0014167824074074085</v>
      </c>
      <c r="AJ21" s="114"/>
      <c r="AK21" s="90">
        <f>AL20+0.01</f>
        <v>26.16199999999998</v>
      </c>
      <c r="AL21" s="113"/>
      <c r="AM21" s="91">
        <f>AN20+$AM$3</f>
        <v>0.0005978009259259261</v>
      </c>
      <c r="AN21" s="114"/>
    </row>
    <row r="22" spans="1:40" ht="11.25">
      <c r="A22" s="72">
        <f>B22</f>
        <v>291</v>
      </c>
      <c r="B22" s="110">
        <v>291</v>
      </c>
      <c r="C22" s="107">
        <f>D22</f>
        <v>5.01</v>
      </c>
      <c r="D22" s="111">
        <v>5.01</v>
      </c>
      <c r="E22" s="107">
        <f>F22</f>
        <v>6.4</v>
      </c>
      <c r="F22" s="112">
        <v>6.4</v>
      </c>
      <c r="G22" s="107">
        <f>H22</f>
        <v>10.22</v>
      </c>
      <c r="H22" s="113">
        <v>10.22</v>
      </c>
      <c r="I22" s="91">
        <f>J22</f>
        <v>0.0008939814814814814</v>
      </c>
      <c r="J22" s="114">
        <v>0.0008939814814814814</v>
      </c>
      <c r="K22" s="91">
        <f>L22</f>
        <v>0.001221875</v>
      </c>
      <c r="L22" s="114">
        <v>0.001221875</v>
      </c>
      <c r="M22" s="107">
        <f>N22</f>
        <v>25.95</v>
      </c>
      <c r="N22" s="111">
        <v>25.95</v>
      </c>
      <c r="O22" s="91">
        <f>P22</f>
        <v>0.000587037037037037</v>
      </c>
      <c r="P22" s="114">
        <v>0.000587037037037037</v>
      </c>
      <c r="Q22" s="78">
        <v>222</v>
      </c>
      <c r="R22" s="98">
        <v>222.12</v>
      </c>
      <c r="S22" s="99">
        <v>4.04</v>
      </c>
      <c r="T22" s="100">
        <v>10.57</v>
      </c>
      <c r="U22" s="101">
        <v>18</v>
      </c>
      <c r="V22" s="102">
        <v>214</v>
      </c>
      <c r="W22" s="103">
        <v>3.86</v>
      </c>
      <c r="X22" s="104">
        <v>9.01</v>
      </c>
      <c r="Y22" s="86">
        <f>Z22</f>
        <v>291</v>
      </c>
      <c r="Z22" s="115">
        <v>291</v>
      </c>
      <c r="AA22" s="90">
        <f>AB22</f>
        <v>5.207999999999982</v>
      </c>
      <c r="AB22" s="113">
        <v>5.207999999999982</v>
      </c>
      <c r="AC22" s="90">
        <f>AD22</f>
        <v>7.062000000000008</v>
      </c>
      <c r="AD22" s="113">
        <v>7.062000000000008</v>
      </c>
      <c r="AE22" s="90">
        <f>AF22</f>
        <v>11.538999999999968</v>
      </c>
      <c r="AF22" s="113">
        <v>11.538999999999968</v>
      </c>
      <c r="AG22" s="91">
        <f>AH22</f>
        <v>0.0010530092592592598</v>
      </c>
      <c r="AH22" s="114">
        <v>0.0010530092592592598</v>
      </c>
      <c r="AI22" s="91">
        <f>AJ22</f>
        <v>0.0014201388888888898</v>
      </c>
      <c r="AJ22" s="114">
        <v>0.0014201388888888898</v>
      </c>
      <c r="AK22" s="90">
        <f>AL22</f>
        <v>26.19599999999998</v>
      </c>
      <c r="AL22" s="113">
        <v>26.19599999999998</v>
      </c>
      <c r="AM22" s="91">
        <f>AN22</f>
        <v>0.0005986111111111113</v>
      </c>
      <c r="AN22" s="114">
        <v>0.0005986111111111113</v>
      </c>
    </row>
    <row r="23" spans="1:40" ht="11.25">
      <c r="A23" s="72">
        <f>B22-1</f>
        <v>290</v>
      </c>
      <c r="B23" s="110"/>
      <c r="C23" s="107">
        <f>D22+$O$1</f>
        <v>5.02</v>
      </c>
      <c r="D23" s="111"/>
      <c r="E23" s="107">
        <f>F22+$O$1</f>
        <v>6.41</v>
      </c>
      <c r="F23" s="112"/>
      <c r="G23" s="107">
        <f>H22+$O$1</f>
        <v>10.23</v>
      </c>
      <c r="H23" s="113"/>
      <c r="I23" s="91">
        <f>J22+$P$1</f>
        <v>0.0008940972222222221</v>
      </c>
      <c r="J23" s="114"/>
      <c r="K23" s="91">
        <f>L22+$P$1</f>
        <v>0.001221990740740741</v>
      </c>
      <c r="L23" s="114"/>
      <c r="M23" s="107">
        <f>N22+$O$1</f>
        <v>25.96</v>
      </c>
      <c r="N23" s="111"/>
      <c r="O23" s="91">
        <f>P22+$P$1</f>
        <v>0.0005871527777777777</v>
      </c>
      <c r="P23" s="114"/>
      <c r="Q23" s="78">
        <v>224</v>
      </c>
      <c r="R23" s="98">
        <v>224.46</v>
      </c>
      <c r="S23" s="99">
        <v>4.09</v>
      </c>
      <c r="T23" s="100">
        <v>10.93</v>
      </c>
      <c r="U23" s="101">
        <v>19</v>
      </c>
      <c r="V23" s="102">
        <v>216</v>
      </c>
      <c r="W23" s="103">
        <v>3.91</v>
      </c>
      <c r="X23" s="104">
        <v>9.29</v>
      </c>
      <c r="Y23" s="86">
        <f>Z22-1</f>
        <v>290</v>
      </c>
      <c r="Z23" s="115"/>
      <c r="AA23" s="90">
        <f>AB22+0.01</f>
        <v>5.217999999999982</v>
      </c>
      <c r="AB23" s="113"/>
      <c r="AC23" s="90">
        <f>AD22+0.01</f>
        <v>7.072000000000008</v>
      </c>
      <c r="AD23" s="113"/>
      <c r="AE23" s="90">
        <f>AF22+0.01</f>
        <v>11.548999999999968</v>
      </c>
      <c r="AF23" s="113"/>
      <c r="AG23" s="91">
        <f>AH22+$AM$3</f>
        <v>0.0010531250000000007</v>
      </c>
      <c r="AH23" s="114"/>
      <c r="AI23" s="91">
        <f>AJ22+$AM$3</f>
        <v>0.0014202546296296307</v>
      </c>
      <c r="AJ23" s="114"/>
      <c r="AK23" s="90">
        <f>AL22+0.01</f>
        <v>26.20599999999998</v>
      </c>
      <c r="AL23" s="113"/>
      <c r="AM23" s="91">
        <f>AN22+$AM$3</f>
        <v>0.000598726851851852</v>
      </c>
      <c r="AN23" s="114"/>
    </row>
    <row r="24" spans="1:40" ht="11.25">
      <c r="A24" s="72">
        <f>B24</f>
        <v>290</v>
      </c>
      <c r="B24" s="110">
        <v>290</v>
      </c>
      <c r="C24" s="107">
        <f>D24</f>
        <v>5.02</v>
      </c>
      <c r="D24" s="111">
        <v>5.02</v>
      </c>
      <c r="E24" s="107">
        <f>F24</f>
        <v>6.42</v>
      </c>
      <c r="F24" s="112">
        <v>6.42</v>
      </c>
      <c r="G24" s="107">
        <f>H24</f>
        <v>10.24</v>
      </c>
      <c r="H24" s="113">
        <v>10.24</v>
      </c>
      <c r="I24" s="91">
        <f>J24</f>
        <v>0.0008969907407407407</v>
      </c>
      <c r="J24" s="114">
        <v>0.0008969907407407407</v>
      </c>
      <c r="K24" s="91">
        <f>L24</f>
        <v>0.00122592592592593</v>
      </c>
      <c r="L24" s="114">
        <v>0.00122592592592593</v>
      </c>
      <c r="M24" s="107">
        <f>N24</f>
        <v>26</v>
      </c>
      <c r="N24" s="111">
        <v>26</v>
      </c>
      <c r="O24" s="91">
        <f>P24</f>
        <v>0.000587962962962963</v>
      </c>
      <c r="P24" s="91">
        <v>0.000587962962962963</v>
      </c>
      <c r="Q24" s="78">
        <v>227</v>
      </c>
      <c r="R24" s="98">
        <v>226.8</v>
      </c>
      <c r="S24" s="99">
        <v>4.15</v>
      </c>
      <c r="T24" s="100">
        <v>11.3</v>
      </c>
      <c r="U24" s="101">
        <v>20</v>
      </c>
      <c r="V24" s="102">
        <v>217</v>
      </c>
      <c r="W24" s="103">
        <v>3.96</v>
      </c>
      <c r="X24" s="104">
        <v>9.57</v>
      </c>
      <c r="Y24" s="86">
        <f>Z24</f>
        <v>290</v>
      </c>
      <c r="Z24" s="115">
        <v>290</v>
      </c>
      <c r="AA24" s="90">
        <f>AB24</f>
        <v>5.219999999999983</v>
      </c>
      <c r="AB24" s="113">
        <v>5.219999999999983</v>
      </c>
      <c r="AC24" s="90">
        <f>AD24</f>
        <v>7.080000000000008</v>
      </c>
      <c r="AD24" s="113">
        <v>7.080000000000008</v>
      </c>
      <c r="AE24" s="90">
        <f>AF24</f>
        <v>11.56</v>
      </c>
      <c r="AF24" s="113">
        <v>11.56</v>
      </c>
      <c r="AG24" s="91">
        <f>AH24</f>
        <v>0.001055555555555556</v>
      </c>
      <c r="AH24" s="114">
        <v>0.001055555555555556</v>
      </c>
      <c r="AI24" s="91">
        <f>AJ24</f>
        <v>0.001423611111111112</v>
      </c>
      <c r="AJ24" s="114">
        <v>0.001423611111111112</v>
      </c>
      <c r="AK24" s="90">
        <f>AL24</f>
        <v>26.24</v>
      </c>
      <c r="AL24" s="113">
        <v>26.24</v>
      </c>
      <c r="AM24" s="91">
        <f>AN24</f>
        <v>0.0005995370370370372</v>
      </c>
      <c r="AN24" s="114">
        <v>0.0005995370370370372</v>
      </c>
    </row>
    <row r="25" spans="1:40" ht="11.25">
      <c r="A25" s="72">
        <f>B24-1</f>
        <v>289</v>
      </c>
      <c r="B25" s="110"/>
      <c r="C25" s="107">
        <f>D24+$O$1</f>
        <v>5.029999999999999</v>
      </c>
      <c r="D25" s="111"/>
      <c r="E25" s="107">
        <f>F24+$O$1</f>
        <v>6.43</v>
      </c>
      <c r="F25" s="112"/>
      <c r="G25" s="107">
        <f>H24+$O$1</f>
        <v>10.25</v>
      </c>
      <c r="H25" s="113"/>
      <c r="I25" s="91">
        <f>J24+$P$1</f>
        <v>0.0008971064814814815</v>
      </c>
      <c r="J25" s="114"/>
      <c r="K25" s="91">
        <f>L24+$P$1</f>
        <v>0.0012260416666666708</v>
      </c>
      <c r="L25" s="114"/>
      <c r="M25" s="107">
        <f>N24+$O$1</f>
        <v>26.01</v>
      </c>
      <c r="N25" s="111"/>
      <c r="O25" s="91">
        <f>P24+$P$1</f>
        <v>0.0005880787037037037</v>
      </c>
      <c r="P25" s="91"/>
      <c r="Q25" s="78">
        <v>229</v>
      </c>
      <c r="R25" s="98">
        <v>229.14</v>
      </c>
      <c r="S25" s="99">
        <v>4.21</v>
      </c>
      <c r="T25" s="100">
        <v>11.66</v>
      </c>
      <c r="U25" s="101">
        <v>21</v>
      </c>
      <c r="V25" s="102">
        <v>219</v>
      </c>
      <c r="W25" s="103">
        <v>4.01</v>
      </c>
      <c r="X25" s="104">
        <v>9.85</v>
      </c>
      <c r="Y25" s="86">
        <f>Z24-1</f>
        <v>289</v>
      </c>
      <c r="Z25" s="115"/>
      <c r="AA25" s="90">
        <f>AB24+0.01</f>
        <v>5.229999999999983</v>
      </c>
      <c r="AB25" s="113"/>
      <c r="AC25" s="90">
        <f>AD24+0.01</f>
        <v>7.090000000000008</v>
      </c>
      <c r="AD25" s="113"/>
      <c r="AE25" s="90">
        <f>AF24+0.01</f>
        <v>11.57</v>
      </c>
      <c r="AF25" s="113"/>
      <c r="AG25" s="91">
        <f>AH24+$AM$3</f>
        <v>0.001055671296296297</v>
      </c>
      <c r="AH25" s="114"/>
      <c r="AI25" s="91">
        <f>AJ24+$AM$3</f>
        <v>0.0014237268518518529</v>
      </c>
      <c r="AJ25" s="114"/>
      <c r="AK25" s="90">
        <f>AL24+0.01</f>
        <v>26.25</v>
      </c>
      <c r="AL25" s="113"/>
      <c r="AM25" s="91">
        <f>AN24+$AM$3</f>
        <v>0.0005996527777777779</v>
      </c>
      <c r="AN25" s="114"/>
    </row>
    <row r="26" spans="1:40" ht="11.25">
      <c r="A26" s="72">
        <f>B26</f>
        <v>289</v>
      </c>
      <c r="B26" s="116">
        <v>289</v>
      </c>
      <c r="C26" s="107">
        <f>D26</f>
        <v>5.03</v>
      </c>
      <c r="D26" s="111">
        <v>5.03</v>
      </c>
      <c r="E26" s="107">
        <f>F26</f>
        <v>6.44</v>
      </c>
      <c r="F26" s="112">
        <v>6.44</v>
      </c>
      <c r="G26" s="107">
        <f>H26</f>
        <v>10.26</v>
      </c>
      <c r="H26" s="113">
        <v>10.26</v>
      </c>
      <c r="I26" s="91">
        <f>J26</f>
        <v>0.0009001157407407408</v>
      </c>
      <c r="J26" s="114">
        <v>0.0009001157407407408</v>
      </c>
      <c r="K26" s="91">
        <f>L26</f>
        <v>0.00122997685185185</v>
      </c>
      <c r="L26" s="114">
        <v>0.00122997685185185</v>
      </c>
      <c r="M26" s="107">
        <f>N26</f>
        <v>26.05</v>
      </c>
      <c r="N26" s="111">
        <v>26.05</v>
      </c>
      <c r="O26" s="91">
        <f>P26</f>
        <v>0.000588888888888889</v>
      </c>
      <c r="P26" s="114">
        <v>0.000588888888888889</v>
      </c>
      <c r="Q26" s="78">
        <v>231</v>
      </c>
      <c r="R26" s="98">
        <v>231.48</v>
      </c>
      <c r="S26" s="99">
        <v>4.27</v>
      </c>
      <c r="T26" s="100">
        <v>12.03</v>
      </c>
      <c r="U26" s="101">
        <v>22</v>
      </c>
      <c r="V26" s="102">
        <v>221</v>
      </c>
      <c r="W26" s="103">
        <v>4.06</v>
      </c>
      <c r="X26" s="104">
        <v>10.12</v>
      </c>
      <c r="Y26" s="86">
        <f>Z26</f>
        <v>289</v>
      </c>
      <c r="Z26" s="115">
        <v>289</v>
      </c>
      <c r="AA26" s="90">
        <f>AB26</f>
        <v>5.231999999999983</v>
      </c>
      <c r="AB26" s="113">
        <v>5.231999999999983</v>
      </c>
      <c r="AC26" s="90">
        <f>AD26</f>
        <v>7.098000000000008</v>
      </c>
      <c r="AD26" s="113">
        <v>7.098000000000008</v>
      </c>
      <c r="AE26" s="90">
        <f>AF26</f>
        <v>11.58099999999997</v>
      </c>
      <c r="AF26" s="113">
        <v>11.58099999999997</v>
      </c>
      <c r="AG26" s="91">
        <f>AH26</f>
        <v>0.0010581018518518524</v>
      </c>
      <c r="AH26" s="114">
        <v>0.0010581018518518524</v>
      </c>
      <c r="AI26" s="91">
        <f>AJ26</f>
        <v>0.0014270833333333342</v>
      </c>
      <c r="AJ26" s="114">
        <v>0.0014270833333333342</v>
      </c>
      <c r="AK26" s="90">
        <f>AL26</f>
        <v>26.28399999999998</v>
      </c>
      <c r="AL26" s="113">
        <v>26.28399999999998</v>
      </c>
      <c r="AM26" s="91">
        <f>AN26</f>
        <v>0.0006004629629629631</v>
      </c>
      <c r="AN26" s="114">
        <v>0.0006004629629629631</v>
      </c>
    </row>
    <row r="27" spans="1:40" ht="11.25">
      <c r="A27" s="72">
        <f>B26-1</f>
        <v>288</v>
      </c>
      <c r="B27" s="116"/>
      <c r="C27" s="107">
        <f>D26+$O$1</f>
        <v>5.04</v>
      </c>
      <c r="D27" s="111"/>
      <c r="E27" s="107">
        <f>F26+$O$1</f>
        <v>6.45</v>
      </c>
      <c r="F27" s="112"/>
      <c r="G27" s="107">
        <f>H26+$O$1</f>
        <v>10.27</v>
      </c>
      <c r="H27" s="113"/>
      <c r="I27" s="91">
        <f>J26+$P$1</f>
        <v>0.0009002314814814816</v>
      </c>
      <c r="J27" s="114"/>
      <c r="K27" s="91">
        <f>L26+$P$1</f>
        <v>0.0012300925925925908</v>
      </c>
      <c r="L27" s="114"/>
      <c r="M27" s="107">
        <f>N26+$O$1</f>
        <v>26.060000000000002</v>
      </c>
      <c r="N27" s="111"/>
      <c r="O27" s="91">
        <f>P26+$P$1</f>
        <v>0.0005890046296296298</v>
      </c>
      <c r="P27" s="114"/>
      <c r="Q27" s="78">
        <v>234</v>
      </c>
      <c r="R27" s="98">
        <v>233.82</v>
      </c>
      <c r="S27" s="99">
        <v>4.32</v>
      </c>
      <c r="T27" s="100">
        <v>12.39</v>
      </c>
      <c r="U27" s="101">
        <v>23</v>
      </c>
      <c r="V27" s="102">
        <v>223</v>
      </c>
      <c r="W27" s="103">
        <v>4.1</v>
      </c>
      <c r="X27" s="104">
        <v>10.4</v>
      </c>
      <c r="Y27" s="86">
        <f>Z26-1</f>
        <v>288</v>
      </c>
      <c r="Z27" s="115"/>
      <c r="AA27" s="90">
        <f>AB26+0.01</f>
        <v>5.241999999999983</v>
      </c>
      <c r="AB27" s="113"/>
      <c r="AC27" s="90">
        <f>AD26+0.01</f>
        <v>7.108000000000008</v>
      </c>
      <c r="AD27" s="113"/>
      <c r="AE27" s="90">
        <f>AF26+0.01</f>
        <v>11.590999999999969</v>
      </c>
      <c r="AF27" s="113"/>
      <c r="AG27" s="91">
        <f>AH26+$AM$3</f>
        <v>0.0010582175925925932</v>
      </c>
      <c r="AH27" s="114"/>
      <c r="AI27" s="91">
        <f>AJ26+$AM$3</f>
        <v>0.001427199074074075</v>
      </c>
      <c r="AJ27" s="114"/>
      <c r="AK27" s="90">
        <f>AL26+0.01</f>
        <v>26.293999999999983</v>
      </c>
      <c r="AL27" s="113"/>
      <c r="AM27" s="91">
        <f>AN26+$AM$3</f>
        <v>0.0006005787037037039</v>
      </c>
      <c r="AN27" s="114"/>
    </row>
    <row r="28" spans="1:40" ht="11.25">
      <c r="A28" s="72">
        <f>B28</f>
        <v>288</v>
      </c>
      <c r="B28" s="110">
        <v>288</v>
      </c>
      <c r="C28" s="107">
        <f>D28</f>
        <v>5.04</v>
      </c>
      <c r="D28" s="111">
        <v>5.04</v>
      </c>
      <c r="E28" s="107">
        <f>F28</f>
        <v>6.46</v>
      </c>
      <c r="F28" s="112">
        <v>6.46</v>
      </c>
      <c r="G28" s="107">
        <f>H28</f>
        <v>10.29</v>
      </c>
      <c r="H28" s="113">
        <v>10.29</v>
      </c>
      <c r="I28" s="91">
        <f>J28</f>
        <v>0.000903125</v>
      </c>
      <c r="J28" s="114">
        <v>0.000903125</v>
      </c>
      <c r="K28" s="91">
        <f>L28</f>
        <v>0.00123402777777778</v>
      </c>
      <c r="L28" s="114">
        <v>0.00123402777777778</v>
      </c>
      <c r="M28" s="107">
        <f>N28</f>
        <v>26.1</v>
      </c>
      <c r="N28" s="111">
        <v>26.1</v>
      </c>
      <c r="O28" s="91">
        <f>P28</f>
        <v>0.000589814814814815</v>
      </c>
      <c r="P28" s="91">
        <v>0.000589814814814815</v>
      </c>
      <c r="Q28" s="78">
        <v>236</v>
      </c>
      <c r="R28" s="98">
        <v>236.16</v>
      </c>
      <c r="S28" s="99">
        <v>4.38</v>
      </c>
      <c r="T28" s="100">
        <v>12.76</v>
      </c>
      <c r="U28" s="101">
        <v>24</v>
      </c>
      <c r="V28" s="102">
        <v>225</v>
      </c>
      <c r="W28" s="103">
        <v>4.15</v>
      </c>
      <c r="X28" s="104">
        <v>10.68</v>
      </c>
      <c r="Y28" s="86">
        <f>Z28</f>
        <v>288</v>
      </c>
      <c r="Z28" s="115">
        <v>288</v>
      </c>
      <c r="AA28" s="90">
        <f>AB28</f>
        <v>5.243999999999984</v>
      </c>
      <c r="AB28" s="113">
        <v>5.243999999999984</v>
      </c>
      <c r="AC28" s="90">
        <f>AD28</f>
        <v>7.116000000000008</v>
      </c>
      <c r="AD28" s="113">
        <v>7.116000000000008</v>
      </c>
      <c r="AE28" s="90">
        <f>AF28</f>
        <v>11.60199999999997</v>
      </c>
      <c r="AF28" s="113">
        <v>11.60199999999997</v>
      </c>
      <c r="AG28" s="91">
        <f>AH28</f>
        <v>0.0010606481481481487</v>
      </c>
      <c r="AH28" s="114">
        <v>0.0010606481481481487</v>
      </c>
      <c r="AI28" s="91">
        <f>AJ28</f>
        <v>0.0014305555555555564</v>
      </c>
      <c r="AJ28" s="114">
        <v>0.0014305555555555564</v>
      </c>
      <c r="AK28" s="90">
        <f>AL28</f>
        <v>26.32799999999998</v>
      </c>
      <c r="AL28" s="113">
        <v>26.32799999999998</v>
      </c>
      <c r="AM28" s="91">
        <f>AN28</f>
        <v>0.000601388888888889</v>
      </c>
      <c r="AN28" s="114">
        <v>0.000601388888888889</v>
      </c>
    </row>
    <row r="29" spans="1:40" ht="11.25">
      <c r="A29" s="72">
        <f>B28-1</f>
        <v>287</v>
      </c>
      <c r="B29" s="110"/>
      <c r="C29" s="107">
        <f>D28+$O$1</f>
        <v>5.05</v>
      </c>
      <c r="D29" s="111"/>
      <c r="E29" s="107">
        <f>F28+$O$1</f>
        <v>6.47</v>
      </c>
      <c r="F29" s="112"/>
      <c r="G29" s="107">
        <f>H28+$O$1</f>
        <v>10.299999999999999</v>
      </c>
      <c r="H29" s="113"/>
      <c r="I29" s="91">
        <f>J28+$P$1</f>
        <v>0.0009032407407407407</v>
      </c>
      <c r="J29" s="114"/>
      <c r="K29" s="91">
        <f>L28+$P$1</f>
        <v>0.001234143518518521</v>
      </c>
      <c r="L29" s="114"/>
      <c r="M29" s="107">
        <f>N28+$O$1</f>
        <v>26.110000000000003</v>
      </c>
      <c r="N29" s="111"/>
      <c r="O29" s="91">
        <f>P28+$P$1</f>
        <v>0.0005899305555555558</v>
      </c>
      <c r="P29" s="91"/>
      <c r="Q29" s="78">
        <v>239</v>
      </c>
      <c r="R29" s="98">
        <v>238.5</v>
      </c>
      <c r="S29" s="99">
        <v>4.44</v>
      </c>
      <c r="T29" s="100">
        <v>13.12</v>
      </c>
      <c r="U29" s="101">
        <v>25</v>
      </c>
      <c r="V29" s="102">
        <v>227</v>
      </c>
      <c r="W29" s="103">
        <v>4.2</v>
      </c>
      <c r="X29" s="104">
        <v>10.96</v>
      </c>
      <c r="Y29" s="86">
        <f>Z28-1</f>
        <v>287</v>
      </c>
      <c r="Z29" s="115"/>
      <c r="AA29" s="90">
        <f>AB28+0.01</f>
        <v>5.253999999999984</v>
      </c>
      <c r="AB29" s="113"/>
      <c r="AC29" s="90">
        <f>AD28+0.01</f>
        <v>7.126000000000007</v>
      </c>
      <c r="AD29" s="113"/>
      <c r="AE29" s="90">
        <f>AF28+0.01</f>
        <v>11.61199999999997</v>
      </c>
      <c r="AF29" s="113"/>
      <c r="AG29" s="91">
        <f>AH28+$AM$3</f>
        <v>0.0010607638888888895</v>
      </c>
      <c r="AH29" s="114"/>
      <c r="AI29" s="91">
        <f>AJ28+$AM$3</f>
        <v>0.0014306712962962973</v>
      </c>
      <c r="AJ29" s="114"/>
      <c r="AK29" s="90">
        <f>AL28+0.01</f>
        <v>26.337999999999983</v>
      </c>
      <c r="AL29" s="113"/>
      <c r="AM29" s="91">
        <f>AN28+$AM$3</f>
        <v>0.0006015046296296298</v>
      </c>
      <c r="AN29" s="114"/>
    </row>
    <row r="30" spans="1:40" ht="11.25">
      <c r="A30" s="72">
        <f>B30</f>
        <v>287</v>
      </c>
      <c r="B30" s="110">
        <v>287</v>
      </c>
      <c r="C30" s="107">
        <f>D30</f>
        <v>5.06</v>
      </c>
      <c r="D30" s="111">
        <v>5.06</v>
      </c>
      <c r="E30" s="107">
        <f>F30</f>
        <v>6.47</v>
      </c>
      <c r="F30" s="112">
        <v>6.47</v>
      </c>
      <c r="G30" s="107">
        <f>H30</f>
        <v>10.31</v>
      </c>
      <c r="H30" s="113">
        <v>10.31</v>
      </c>
      <c r="I30" s="91">
        <f>J30</f>
        <v>0.000906134259259259</v>
      </c>
      <c r="J30" s="114">
        <v>0.000906134259259259</v>
      </c>
      <c r="K30" s="91">
        <f>L30</f>
        <v>0.0012381944444444443</v>
      </c>
      <c r="L30" s="114">
        <v>0.0012381944444444443</v>
      </c>
      <c r="M30" s="107">
        <f>N30</f>
        <v>26.15</v>
      </c>
      <c r="N30" s="111">
        <v>26.15</v>
      </c>
      <c r="O30" s="91">
        <f>P30</f>
        <v>0.000590740740740741</v>
      </c>
      <c r="P30" s="114">
        <v>0.000590740740740741</v>
      </c>
      <c r="Q30" s="78">
        <v>240</v>
      </c>
      <c r="R30" s="98">
        <v>240.84</v>
      </c>
      <c r="S30" s="99">
        <v>4.5</v>
      </c>
      <c r="T30" s="100">
        <v>13.48</v>
      </c>
      <c r="U30" s="101">
        <v>26</v>
      </c>
      <c r="V30" s="102">
        <v>229</v>
      </c>
      <c r="W30" s="103">
        <v>4.25</v>
      </c>
      <c r="X30" s="104">
        <v>11.24</v>
      </c>
      <c r="Y30" s="86">
        <f>Z30</f>
        <v>287</v>
      </c>
      <c r="Z30" s="115">
        <v>287</v>
      </c>
      <c r="AA30" s="90">
        <f>AB30</f>
        <v>5.255999999999984</v>
      </c>
      <c r="AB30" s="113">
        <v>5.255999999999984</v>
      </c>
      <c r="AC30" s="90">
        <f>AD30</f>
        <v>7.1340000000000074</v>
      </c>
      <c r="AD30" s="113">
        <v>7.1340000000000074</v>
      </c>
      <c r="AE30" s="90">
        <f>AF30</f>
        <v>11.622999999999971</v>
      </c>
      <c r="AF30" s="113">
        <v>11.622999999999971</v>
      </c>
      <c r="AG30" s="91">
        <f>AH30</f>
        <v>0.001063194444444445</v>
      </c>
      <c r="AH30" s="114">
        <v>0.001063194444444445</v>
      </c>
      <c r="AI30" s="91">
        <f>AJ30</f>
        <v>0.0014340277777777786</v>
      </c>
      <c r="AJ30" s="114">
        <v>0.0014340277777777786</v>
      </c>
      <c r="AK30" s="90">
        <f>AL30</f>
        <v>26.371999999999982</v>
      </c>
      <c r="AL30" s="113">
        <v>26.371999999999982</v>
      </c>
      <c r="AM30" s="91">
        <f>AN30</f>
        <v>0.000602314814814815</v>
      </c>
      <c r="AN30" s="114">
        <v>0.000602314814814815</v>
      </c>
    </row>
    <row r="31" spans="1:40" ht="11.25">
      <c r="A31" s="72">
        <f>B30-1</f>
        <v>286</v>
      </c>
      <c r="B31" s="110"/>
      <c r="C31" s="107">
        <f>D30+$O$1</f>
        <v>5.069999999999999</v>
      </c>
      <c r="D31" s="111"/>
      <c r="E31" s="107">
        <f>F30+$O$1</f>
        <v>6.4799999999999995</v>
      </c>
      <c r="F31" s="112"/>
      <c r="G31" s="107">
        <f>H30+$O$1</f>
        <v>10.32</v>
      </c>
      <c r="H31" s="113"/>
      <c r="I31" s="91">
        <f>J30+$P$1</f>
        <v>0.0009062499999999997</v>
      </c>
      <c r="J31" s="114"/>
      <c r="K31" s="91">
        <f>L30+$P$1</f>
        <v>0.0012383101851851852</v>
      </c>
      <c r="L31" s="114"/>
      <c r="M31" s="107">
        <f>N30+$O$1</f>
        <v>26.16</v>
      </c>
      <c r="N31" s="111"/>
      <c r="O31" s="91">
        <f>P30+$P$1</f>
        <v>0.0005908564814814817</v>
      </c>
      <c r="P31" s="114"/>
      <c r="Q31" s="78">
        <v>243</v>
      </c>
      <c r="R31" s="98">
        <v>243.18</v>
      </c>
      <c r="S31" s="99">
        <v>4.56</v>
      </c>
      <c r="T31" s="100">
        <v>13.85</v>
      </c>
      <c r="U31" s="101">
        <v>27</v>
      </c>
      <c r="V31" s="102">
        <v>231</v>
      </c>
      <c r="W31" s="103">
        <v>4.3</v>
      </c>
      <c r="X31" s="104">
        <v>11.52</v>
      </c>
      <c r="Y31" s="86">
        <f>Z30-1</f>
        <v>286</v>
      </c>
      <c r="Z31" s="115"/>
      <c r="AA31" s="90">
        <f>AB30+0.01</f>
        <v>5.265999999999984</v>
      </c>
      <c r="AB31" s="113"/>
      <c r="AC31" s="90">
        <f>AD30+0.01</f>
        <v>7.144000000000007</v>
      </c>
      <c r="AD31" s="113"/>
      <c r="AE31" s="90">
        <f>AF30+0.01</f>
        <v>11.63299999999997</v>
      </c>
      <c r="AF31" s="113"/>
      <c r="AG31" s="91">
        <f>AH30+$AM$3</f>
        <v>0.0010633101851851858</v>
      </c>
      <c r="AH31" s="114"/>
      <c r="AI31" s="91">
        <f>AJ30+$AM$3</f>
        <v>0.0014341435185185195</v>
      </c>
      <c r="AJ31" s="114"/>
      <c r="AK31" s="90">
        <f>AL30+0.01</f>
        <v>26.381999999999984</v>
      </c>
      <c r="AL31" s="113"/>
      <c r="AM31" s="91">
        <f>AN30+$AM$3</f>
        <v>0.0006024305555555557</v>
      </c>
      <c r="AN31" s="114"/>
    </row>
    <row r="32" spans="1:40" ht="11.25">
      <c r="A32" s="72">
        <f>B32</f>
        <v>286</v>
      </c>
      <c r="B32" s="116">
        <v>286</v>
      </c>
      <c r="C32" s="107">
        <f>D32</f>
        <v>5.07</v>
      </c>
      <c r="D32" s="111">
        <v>5.07</v>
      </c>
      <c r="E32" s="107">
        <f>F32</f>
        <v>6.49</v>
      </c>
      <c r="F32" s="112">
        <v>6.49</v>
      </c>
      <c r="G32" s="107">
        <f>H32</f>
        <v>10.34</v>
      </c>
      <c r="H32" s="113">
        <v>10.34</v>
      </c>
      <c r="I32" s="91">
        <f>J32</f>
        <v>0.000909143518518518</v>
      </c>
      <c r="J32" s="114">
        <v>0.000909143518518518</v>
      </c>
      <c r="K32" s="91">
        <f>L32</f>
        <v>0.0012422453703703703</v>
      </c>
      <c r="L32" s="114">
        <v>0.0012422453703703703</v>
      </c>
      <c r="M32" s="107">
        <f>N32</f>
        <v>26.2</v>
      </c>
      <c r="N32" s="111">
        <v>26.2</v>
      </c>
      <c r="O32" s="91">
        <f>P32</f>
        <v>0.000591666666666667</v>
      </c>
      <c r="P32" s="91">
        <v>0.000591666666666667</v>
      </c>
      <c r="Q32" s="78">
        <v>246</v>
      </c>
      <c r="R32" s="98">
        <v>245.52</v>
      </c>
      <c r="S32" s="99">
        <v>4.61</v>
      </c>
      <c r="T32" s="100">
        <v>14.21</v>
      </c>
      <c r="U32" s="101">
        <v>28</v>
      </c>
      <c r="V32" s="102">
        <v>232</v>
      </c>
      <c r="W32" s="103">
        <v>4.34</v>
      </c>
      <c r="X32" s="104">
        <v>11.8</v>
      </c>
      <c r="Y32" s="86">
        <f>Z32</f>
        <v>286</v>
      </c>
      <c r="Z32" s="115">
        <v>286</v>
      </c>
      <c r="AA32" s="90">
        <f>AB32</f>
        <v>5.267999999999985</v>
      </c>
      <c r="AB32" s="113">
        <v>5.267999999999985</v>
      </c>
      <c r="AC32" s="90">
        <f>AD32</f>
        <v>7.152000000000007</v>
      </c>
      <c r="AD32" s="113">
        <v>7.152000000000007</v>
      </c>
      <c r="AE32" s="90">
        <f>AF32</f>
        <v>11.643999999999972</v>
      </c>
      <c r="AF32" s="113">
        <v>11.643999999999972</v>
      </c>
      <c r="AG32" s="91">
        <f>AH32</f>
        <v>0.0010657407407407412</v>
      </c>
      <c r="AH32" s="114">
        <v>0.0010657407407407412</v>
      </c>
      <c r="AI32" s="91">
        <f>AJ32</f>
        <v>0.0014375000000000008</v>
      </c>
      <c r="AJ32" s="114">
        <v>0.0014375000000000008</v>
      </c>
      <c r="AK32" s="90">
        <f>AL32</f>
        <v>26.415999999999983</v>
      </c>
      <c r="AL32" s="113">
        <v>26.415999999999983</v>
      </c>
      <c r="AM32" s="91">
        <f>AN32</f>
        <v>0.0006032407407407409</v>
      </c>
      <c r="AN32" s="114">
        <v>0.0006032407407407409</v>
      </c>
    </row>
    <row r="33" spans="1:40" ht="11.25">
      <c r="A33" s="72">
        <f>B32-1</f>
        <v>285</v>
      </c>
      <c r="B33" s="116"/>
      <c r="C33" s="107">
        <f>D32+$O$1</f>
        <v>5.08</v>
      </c>
      <c r="D33" s="111"/>
      <c r="E33" s="107">
        <f>F32+$O$1</f>
        <v>6.5</v>
      </c>
      <c r="F33" s="112"/>
      <c r="G33" s="107">
        <f>H32+$O$1</f>
        <v>10.35</v>
      </c>
      <c r="H33" s="113"/>
      <c r="I33" s="91">
        <f>J32+$P$1</f>
        <v>0.0009092592592592587</v>
      </c>
      <c r="J33" s="114"/>
      <c r="K33" s="91">
        <f>L32+$P$1</f>
        <v>0.0012423611111111112</v>
      </c>
      <c r="L33" s="114"/>
      <c r="M33" s="107">
        <f>N32+$O$1</f>
        <v>26.21</v>
      </c>
      <c r="N33" s="111"/>
      <c r="O33" s="91">
        <f>P32+$P$1</f>
        <v>0.0005917824074074077</v>
      </c>
      <c r="P33" s="91"/>
      <c r="Q33" s="78">
        <v>248</v>
      </c>
      <c r="R33" s="98">
        <v>247.86</v>
      </c>
      <c r="S33" s="99">
        <v>4.67</v>
      </c>
      <c r="T33" s="100">
        <v>14.58</v>
      </c>
      <c r="U33" s="101">
        <v>29</v>
      </c>
      <c r="V33" s="102">
        <v>234</v>
      </c>
      <c r="W33" s="103">
        <v>4.39</v>
      </c>
      <c r="X33" s="104">
        <v>12.07</v>
      </c>
      <c r="Y33" s="86">
        <f>Z32-1</f>
        <v>285</v>
      </c>
      <c r="Z33" s="115"/>
      <c r="AA33" s="90">
        <f>AB32+0.01</f>
        <v>5.2779999999999845</v>
      </c>
      <c r="AB33" s="113"/>
      <c r="AC33" s="90">
        <f>AD32+0.01</f>
        <v>7.162000000000007</v>
      </c>
      <c r="AD33" s="113"/>
      <c r="AE33" s="90">
        <f>AF32+0.01</f>
        <v>11.653999999999971</v>
      </c>
      <c r="AF33" s="113"/>
      <c r="AG33" s="91">
        <f>AH32+$AM$3</f>
        <v>0.001065856481481482</v>
      </c>
      <c r="AH33" s="114"/>
      <c r="AI33" s="91">
        <f>AJ32+$AM$3</f>
        <v>0.0014376157407407417</v>
      </c>
      <c r="AJ33" s="114"/>
      <c r="AK33" s="90">
        <f>AL32+0.01</f>
        <v>26.425999999999984</v>
      </c>
      <c r="AL33" s="113"/>
      <c r="AM33" s="91">
        <f>AN32+$AM$3</f>
        <v>0.0006033564814814816</v>
      </c>
      <c r="AN33" s="114"/>
    </row>
    <row r="34" spans="1:40" ht="11.25">
      <c r="A34" s="72">
        <f>B34</f>
        <v>285</v>
      </c>
      <c r="B34" s="110">
        <v>285</v>
      </c>
      <c r="C34" s="107">
        <f>D34</f>
        <v>5.08</v>
      </c>
      <c r="D34" s="111">
        <v>5.08</v>
      </c>
      <c r="E34" s="107">
        <f>F34</f>
        <v>6.51</v>
      </c>
      <c r="F34" s="112">
        <v>6.51</v>
      </c>
      <c r="G34" s="107">
        <f>H34</f>
        <v>10.36</v>
      </c>
      <c r="H34" s="113">
        <v>10.36</v>
      </c>
      <c r="I34" s="91">
        <f>J34</f>
        <v>0.0009122685185185185</v>
      </c>
      <c r="J34" s="114">
        <v>0.0009122685185185185</v>
      </c>
      <c r="K34" s="91">
        <f>L34</f>
        <v>0.0012462962962963</v>
      </c>
      <c r="L34" s="114">
        <v>0.0012462962962963</v>
      </c>
      <c r="M34" s="107">
        <f>N34</f>
        <v>26.25</v>
      </c>
      <c r="N34" s="111">
        <v>26.25</v>
      </c>
      <c r="O34" s="91">
        <f>P34</f>
        <v>0.000592592592592593</v>
      </c>
      <c r="P34" s="114">
        <v>0.000592592592592593</v>
      </c>
      <c r="Q34" s="78">
        <v>250</v>
      </c>
      <c r="R34" s="98">
        <v>250.2</v>
      </c>
      <c r="S34" s="99">
        <v>4.73</v>
      </c>
      <c r="T34" s="100">
        <v>14.94</v>
      </c>
      <c r="U34" s="101">
        <v>30</v>
      </c>
      <c r="V34" s="102">
        <v>236</v>
      </c>
      <c r="W34" s="103">
        <v>4.44</v>
      </c>
      <c r="X34" s="104">
        <v>12.35</v>
      </c>
      <c r="Y34" s="86">
        <f>Z34</f>
        <v>285</v>
      </c>
      <c r="Z34" s="115">
        <v>285</v>
      </c>
      <c r="AA34" s="90">
        <f>AB34</f>
        <v>5.279999999999985</v>
      </c>
      <c r="AB34" s="113">
        <v>5.279999999999985</v>
      </c>
      <c r="AC34" s="90">
        <f>AD34</f>
        <v>7.170000000000007</v>
      </c>
      <c r="AD34" s="113">
        <v>7.170000000000007</v>
      </c>
      <c r="AE34" s="90">
        <f>AF34</f>
        <v>11.665</v>
      </c>
      <c r="AF34" s="113">
        <v>11.665</v>
      </c>
      <c r="AG34" s="91">
        <f>AH34</f>
        <v>0.0010682870370370375</v>
      </c>
      <c r="AH34" s="114">
        <v>0.0010682870370370375</v>
      </c>
      <c r="AI34" s="91">
        <f>AJ34</f>
        <v>0.001440972222222223</v>
      </c>
      <c r="AJ34" s="114">
        <v>0.001440972222222223</v>
      </c>
      <c r="AK34" s="90">
        <f>AL34</f>
        <v>26.46</v>
      </c>
      <c r="AL34" s="113">
        <v>26.46</v>
      </c>
      <c r="AM34" s="91">
        <f>AN34</f>
        <v>0.0006041666666666668</v>
      </c>
      <c r="AN34" s="114">
        <v>0.0006041666666666668</v>
      </c>
    </row>
    <row r="35" spans="1:40" ht="11.25">
      <c r="A35" s="72">
        <f>B34-1</f>
        <v>284</v>
      </c>
      <c r="B35" s="110"/>
      <c r="C35" s="107">
        <f>D34+$O$1</f>
        <v>5.09</v>
      </c>
      <c r="D35" s="111"/>
      <c r="E35" s="107">
        <f>F34+$O$1</f>
        <v>6.52</v>
      </c>
      <c r="F35" s="112"/>
      <c r="G35" s="107">
        <f>H34+$O$1</f>
        <v>10.37</v>
      </c>
      <c r="H35" s="113"/>
      <c r="I35" s="91">
        <f>J34+$P$1</f>
        <v>0.0009123842592592593</v>
      </c>
      <c r="J35" s="114"/>
      <c r="K35" s="91">
        <f>L34+$P$1</f>
        <v>0.0012464120370370409</v>
      </c>
      <c r="L35" s="114"/>
      <c r="M35" s="107">
        <f>N34+$O$1</f>
        <v>26.26</v>
      </c>
      <c r="N35" s="111"/>
      <c r="O35" s="91">
        <f>P34+$P$1</f>
        <v>0.0005927083333333338</v>
      </c>
      <c r="P35" s="114"/>
      <c r="Q35" s="78">
        <v>253</v>
      </c>
      <c r="R35" s="98">
        <v>252.54</v>
      </c>
      <c r="S35" s="99">
        <v>4.79</v>
      </c>
      <c r="T35" s="100">
        <v>15.31</v>
      </c>
      <c r="U35" s="101">
        <v>31</v>
      </c>
      <c r="V35" s="102">
        <v>238</v>
      </c>
      <c r="W35" s="103">
        <v>4.49</v>
      </c>
      <c r="X35" s="104">
        <v>12.63</v>
      </c>
      <c r="Y35" s="86">
        <f>Z34-1</f>
        <v>284</v>
      </c>
      <c r="Z35" s="115"/>
      <c r="AA35" s="90">
        <f>AB34+0.01</f>
        <v>5.289999999999985</v>
      </c>
      <c r="AB35" s="113"/>
      <c r="AC35" s="90">
        <f>AD34+0.01</f>
        <v>7.180000000000007</v>
      </c>
      <c r="AD35" s="113"/>
      <c r="AE35" s="90">
        <f>AF34+0.01</f>
        <v>11.674999999999999</v>
      </c>
      <c r="AF35" s="113"/>
      <c r="AG35" s="91">
        <f>AH34+$AM$3</f>
        <v>0.0010684027777777784</v>
      </c>
      <c r="AH35" s="114"/>
      <c r="AI35" s="91">
        <f>AJ34+$AM$3</f>
        <v>0.001441087962962964</v>
      </c>
      <c r="AJ35" s="114"/>
      <c r="AK35" s="90">
        <f>AL34+0.01</f>
        <v>26.470000000000002</v>
      </c>
      <c r="AL35" s="113"/>
      <c r="AM35" s="91">
        <f>AN34+$AM$3</f>
        <v>0.0006042824074074075</v>
      </c>
      <c r="AN35" s="114"/>
    </row>
    <row r="36" spans="1:40" ht="11.25">
      <c r="A36" s="72">
        <f>B36</f>
        <v>284</v>
      </c>
      <c r="B36" s="110">
        <v>284</v>
      </c>
      <c r="C36" s="107">
        <f>D36</f>
        <v>5.09</v>
      </c>
      <c r="D36" s="111">
        <v>5.09</v>
      </c>
      <c r="E36" s="107">
        <f>F36</f>
        <v>6.53</v>
      </c>
      <c r="F36" s="112">
        <v>6.53</v>
      </c>
      <c r="G36" s="107">
        <f>H36</f>
        <v>10.38</v>
      </c>
      <c r="H36" s="113">
        <v>10.38</v>
      </c>
      <c r="I36" s="91">
        <f>J36</f>
        <v>0.0009152777777777779</v>
      </c>
      <c r="J36" s="114">
        <v>0.0009152777777777779</v>
      </c>
      <c r="K36" s="91">
        <f>L36</f>
        <v>0.00125034722222222</v>
      </c>
      <c r="L36" s="114">
        <v>0.00125034722222222</v>
      </c>
      <c r="M36" s="107">
        <f>N36</f>
        <v>26.3</v>
      </c>
      <c r="N36" s="111">
        <v>26.3</v>
      </c>
      <c r="O36" s="91">
        <f>P36</f>
        <v>0.000593518518518519</v>
      </c>
      <c r="P36" s="91">
        <v>0.000593518518518519</v>
      </c>
      <c r="Q36" s="78">
        <v>255</v>
      </c>
      <c r="R36" s="98">
        <v>254.88</v>
      </c>
      <c r="S36" s="99">
        <v>4.84</v>
      </c>
      <c r="T36" s="100">
        <v>15.67</v>
      </c>
      <c r="U36" s="101">
        <v>32</v>
      </c>
      <c r="V36" s="102">
        <v>240</v>
      </c>
      <c r="W36" s="103">
        <v>4.54</v>
      </c>
      <c r="X36" s="104">
        <v>12.91</v>
      </c>
      <c r="Y36" s="86">
        <f>Z36</f>
        <v>284</v>
      </c>
      <c r="Z36" s="115">
        <v>284</v>
      </c>
      <c r="AA36" s="90">
        <f>AB36</f>
        <v>5.291999999999986</v>
      </c>
      <c r="AB36" s="113">
        <v>5.291999999999986</v>
      </c>
      <c r="AC36" s="90">
        <f>AD36</f>
        <v>7.188000000000007</v>
      </c>
      <c r="AD36" s="113">
        <v>7.188000000000007</v>
      </c>
      <c r="AE36" s="90">
        <f>AF36</f>
        <v>11.685999999999973</v>
      </c>
      <c r="AF36" s="113">
        <v>11.685999999999973</v>
      </c>
      <c r="AG36" s="91">
        <f>AH36</f>
        <v>0.0010708333333333338</v>
      </c>
      <c r="AH36" s="114">
        <v>0.0010708333333333338</v>
      </c>
      <c r="AI36" s="91">
        <f>AJ36</f>
        <v>0.0014444444444444452</v>
      </c>
      <c r="AJ36" s="114">
        <v>0.0014444444444444452</v>
      </c>
      <c r="AK36" s="90">
        <f>AL36</f>
        <v>26.503999999999984</v>
      </c>
      <c r="AL36" s="113">
        <v>26.503999999999984</v>
      </c>
      <c r="AM36" s="91">
        <f>AN36</f>
        <v>0.0006050925925925927</v>
      </c>
      <c r="AN36" s="114">
        <v>0.0006050925925925927</v>
      </c>
    </row>
    <row r="37" spans="1:40" ht="11.25">
      <c r="A37" s="72">
        <f>B36-1</f>
        <v>283</v>
      </c>
      <c r="B37" s="110"/>
      <c r="C37" s="107">
        <f>D36+$O$1</f>
        <v>5.1</v>
      </c>
      <c r="D37" s="111"/>
      <c r="E37" s="107">
        <f>F36+$O$1</f>
        <v>6.54</v>
      </c>
      <c r="F37" s="112"/>
      <c r="G37" s="107">
        <f>H36+$O$1</f>
        <v>10.39</v>
      </c>
      <c r="H37" s="113"/>
      <c r="I37" s="91">
        <f>J36+$P$1</f>
        <v>0.0009153935185185186</v>
      </c>
      <c r="J37" s="114"/>
      <c r="K37" s="91">
        <f>L36+$P$1</f>
        <v>0.0012504629629629608</v>
      </c>
      <c r="L37" s="114"/>
      <c r="M37" s="107">
        <f>N36+$O$1</f>
        <v>26.310000000000002</v>
      </c>
      <c r="N37" s="111"/>
      <c r="O37" s="91">
        <f>P36+$P$1</f>
        <v>0.0005936342592592598</v>
      </c>
      <c r="P37" s="91"/>
      <c r="Q37" s="78">
        <v>257</v>
      </c>
      <c r="R37" s="98">
        <v>257.22</v>
      </c>
      <c r="S37" s="99">
        <v>4.9</v>
      </c>
      <c r="T37" s="100">
        <v>16.04</v>
      </c>
      <c r="U37" s="101">
        <v>33</v>
      </c>
      <c r="V37" s="102">
        <v>242</v>
      </c>
      <c r="W37" s="103">
        <v>4.58</v>
      </c>
      <c r="X37" s="104">
        <v>13.19</v>
      </c>
      <c r="Y37" s="86">
        <f>Z36-1</f>
        <v>283</v>
      </c>
      <c r="Z37" s="115"/>
      <c r="AA37" s="90">
        <f>AB36+0.01</f>
        <v>5.301999999999985</v>
      </c>
      <c r="AB37" s="113"/>
      <c r="AC37" s="90">
        <f>AD36+0.01</f>
        <v>7.198000000000007</v>
      </c>
      <c r="AD37" s="113"/>
      <c r="AE37" s="90">
        <f>AF36+0.01</f>
        <v>11.695999999999973</v>
      </c>
      <c r="AF37" s="113"/>
      <c r="AG37" s="91">
        <f>AH36+$AM$3</f>
        <v>0.0010709490740740746</v>
      </c>
      <c r="AH37" s="114"/>
      <c r="AI37" s="91">
        <f>AJ36+$AM$3</f>
        <v>0.001444560185185186</v>
      </c>
      <c r="AJ37" s="114"/>
      <c r="AK37" s="90">
        <f>AL36+0.01</f>
        <v>26.513999999999985</v>
      </c>
      <c r="AL37" s="113"/>
      <c r="AM37" s="91">
        <f>AN36+$AM$3</f>
        <v>0.0006052083333333335</v>
      </c>
      <c r="AN37" s="114"/>
    </row>
    <row r="38" spans="1:40" ht="11.25">
      <c r="A38" s="72">
        <f>B38</f>
        <v>283</v>
      </c>
      <c r="B38" s="116">
        <v>283</v>
      </c>
      <c r="C38" s="107">
        <f>D38</f>
        <v>5.1</v>
      </c>
      <c r="D38" s="111">
        <v>5.1</v>
      </c>
      <c r="E38" s="107">
        <f>F38</f>
        <v>6.55</v>
      </c>
      <c r="F38" s="112">
        <v>6.55</v>
      </c>
      <c r="G38" s="107">
        <f>H38</f>
        <v>10.41</v>
      </c>
      <c r="H38" s="113">
        <v>10.41</v>
      </c>
      <c r="I38" s="91">
        <f>J38</f>
        <v>0.000918287037037037</v>
      </c>
      <c r="J38" s="114">
        <v>0.000918287037037037</v>
      </c>
      <c r="K38" s="91">
        <f>L38</f>
        <v>0.00125439814814815</v>
      </c>
      <c r="L38" s="114">
        <v>0.00125439814814815</v>
      </c>
      <c r="M38" s="107">
        <f>N38</f>
        <v>26.35</v>
      </c>
      <c r="N38" s="111">
        <v>26.35</v>
      </c>
      <c r="O38" s="91">
        <f>P38</f>
        <v>0.000594444444444444</v>
      </c>
      <c r="P38" s="114">
        <v>0.000594444444444444</v>
      </c>
      <c r="Q38" s="78">
        <v>260</v>
      </c>
      <c r="R38" s="98">
        <v>259.56</v>
      </c>
      <c r="S38" s="99">
        <v>4.96</v>
      </c>
      <c r="T38" s="100">
        <v>16.4</v>
      </c>
      <c r="U38" s="101">
        <v>34</v>
      </c>
      <c r="V38" s="102">
        <v>244</v>
      </c>
      <c r="W38" s="103">
        <v>4.63</v>
      </c>
      <c r="X38" s="104">
        <v>13.47</v>
      </c>
      <c r="Y38" s="86">
        <f>Z38</f>
        <v>283</v>
      </c>
      <c r="Z38" s="115">
        <v>283</v>
      </c>
      <c r="AA38" s="90">
        <f>AB38</f>
        <v>5.303999999999986</v>
      </c>
      <c r="AB38" s="113">
        <v>5.303999999999986</v>
      </c>
      <c r="AC38" s="90">
        <f>AD38</f>
        <v>7.206000000000007</v>
      </c>
      <c r="AD38" s="113">
        <v>7.206000000000007</v>
      </c>
      <c r="AE38" s="90">
        <f>AF38</f>
        <v>11.706999999999974</v>
      </c>
      <c r="AF38" s="113">
        <v>11.706999999999974</v>
      </c>
      <c r="AG38" s="91">
        <f>AH38</f>
        <v>0.00107337962962963</v>
      </c>
      <c r="AH38" s="114">
        <v>0.00107337962962963</v>
      </c>
      <c r="AI38" s="91">
        <f>AJ38</f>
        <v>0.0014479166666666674</v>
      </c>
      <c r="AJ38" s="114">
        <v>0.0014479166666666674</v>
      </c>
      <c r="AK38" s="90">
        <f>AL38</f>
        <v>26.547999999999984</v>
      </c>
      <c r="AL38" s="113">
        <v>26.547999999999984</v>
      </c>
      <c r="AM38" s="91">
        <f>AN38</f>
        <v>0.0006060185185185186</v>
      </c>
      <c r="AN38" s="114">
        <v>0.0006060185185185186</v>
      </c>
    </row>
    <row r="39" spans="1:40" ht="11.25">
      <c r="A39" s="72">
        <f>B38-1</f>
        <v>282</v>
      </c>
      <c r="B39" s="116"/>
      <c r="C39" s="107">
        <f>D38+$O$1</f>
        <v>5.109999999999999</v>
      </c>
      <c r="D39" s="111"/>
      <c r="E39" s="107">
        <f>F38+$O$1</f>
        <v>6.56</v>
      </c>
      <c r="F39" s="112"/>
      <c r="G39" s="107">
        <f>H38+$O$1</f>
        <v>10.42</v>
      </c>
      <c r="H39" s="113"/>
      <c r="I39" s="91">
        <f>J38+$P$1</f>
        <v>0.0009184027777777778</v>
      </c>
      <c r="J39" s="114"/>
      <c r="K39" s="91">
        <f>L38+$P$1</f>
        <v>0.001254513888888891</v>
      </c>
      <c r="L39" s="114"/>
      <c r="M39" s="107">
        <f>N38+$O$1</f>
        <v>26.360000000000003</v>
      </c>
      <c r="N39" s="111"/>
      <c r="O39" s="91">
        <f>P38+$P$1</f>
        <v>0.0005945601851851847</v>
      </c>
      <c r="P39" s="114"/>
      <c r="Q39" s="78">
        <v>262</v>
      </c>
      <c r="R39" s="98">
        <v>261.9</v>
      </c>
      <c r="S39" s="99">
        <v>5.02</v>
      </c>
      <c r="T39" s="100">
        <v>16.77</v>
      </c>
      <c r="U39" s="101">
        <v>35</v>
      </c>
      <c r="V39" s="102">
        <v>246</v>
      </c>
      <c r="W39" s="103">
        <v>4.68</v>
      </c>
      <c r="X39" s="104">
        <v>13.74</v>
      </c>
      <c r="Y39" s="86">
        <f>Z38-1</f>
        <v>282</v>
      </c>
      <c r="Z39" s="115"/>
      <c r="AA39" s="90">
        <f>AB38+0.01</f>
        <v>5.313999999999986</v>
      </c>
      <c r="AB39" s="113"/>
      <c r="AC39" s="90">
        <f>AD38+0.01</f>
        <v>7.216000000000006</v>
      </c>
      <c r="AD39" s="113"/>
      <c r="AE39" s="90">
        <f>AF38+0.01</f>
        <v>11.716999999999974</v>
      </c>
      <c r="AF39" s="113"/>
      <c r="AG39" s="91">
        <f>AH38+$AM$3</f>
        <v>0.001073495370370371</v>
      </c>
      <c r="AH39" s="114"/>
      <c r="AI39" s="91">
        <f>AJ38+$AM$3</f>
        <v>0.0014480324074074083</v>
      </c>
      <c r="AJ39" s="114"/>
      <c r="AK39" s="90">
        <f>AL38+0.01</f>
        <v>26.557999999999986</v>
      </c>
      <c r="AL39" s="113"/>
      <c r="AM39" s="91">
        <f>AN38+$AM$3</f>
        <v>0.0006061342592592594</v>
      </c>
      <c r="AN39" s="114"/>
    </row>
    <row r="40" spans="1:40" ht="11.25">
      <c r="A40" s="72">
        <f>B40</f>
        <v>282</v>
      </c>
      <c r="B40" s="110">
        <v>282</v>
      </c>
      <c r="C40" s="107">
        <f>D40</f>
        <v>5.12</v>
      </c>
      <c r="D40" s="111">
        <v>5.12</v>
      </c>
      <c r="E40" s="107">
        <f>F40</f>
        <v>6.57</v>
      </c>
      <c r="F40" s="112">
        <v>6.57</v>
      </c>
      <c r="G40" s="107">
        <f>H40</f>
        <v>10.43</v>
      </c>
      <c r="H40" s="113">
        <v>10.43</v>
      </c>
      <c r="I40" s="91">
        <f>J40</f>
        <v>0.000921296296296297</v>
      </c>
      <c r="J40" s="114">
        <v>0.000921296296296297</v>
      </c>
      <c r="K40" s="91">
        <f>L40</f>
        <v>0.0012585648148148148</v>
      </c>
      <c r="L40" s="114">
        <v>0.0012585648148148148</v>
      </c>
      <c r="M40" s="107">
        <f>N40</f>
        <v>26.4</v>
      </c>
      <c r="N40" s="111">
        <v>26.4</v>
      </c>
      <c r="O40" s="91">
        <f>P40</f>
        <v>0.00059537037037037</v>
      </c>
      <c r="P40" s="91">
        <v>0.00059537037037037</v>
      </c>
      <c r="Q40" s="78">
        <v>264</v>
      </c>
      <c r="R40" s="98">
        <v>264.24</v>
      </c>
      <c r="S40" s="99">
        <v>5.07</v>
      </c>
      <c r="T40" s="100">
        <v>17.13</v>
      </c>
      <c r="U40" s="101">
        <v>36</v>
      </c>
      <c r="V40" s="102">
        <v>247</v>
      </c>
      <c r="W40" s="103">
        <v>4.73</v>
      </c>
      <c r="X40" s="104">
        <v>14.02</v>
      </c>
      <c r="Y40" s="86">
        <f>Z40</f>
        <v>282</v>
      </c>
      <c r="Z40" s="115">
        <v>282</v>
      </c>
      <c r="AA40" s="90">
        <f>AB40</f>
        <v>5.3159999999999865</v>
      </c>
      <c r="AB40" s="113">
        <v>5.3159999999999865</v>
      </c>
      <c r="AC40" s="90">
        <f>AD40</f>
        <v>7.224000000000006</v>
      </c>
      <c r="AD40" s="113">
        <v>7.224000000000006</v>
      </c>
      <c r="AE40" s="90">
        <f>AF40</f>
        <v>11.727999999999975</v>
      </c>
      <c r="AF40" s="113">
        <v>11.727999999999975</v>
      </c>
      <c r="AG40" s="91">
        <f>AH40</f>
        <v>0.0010759259259259264</v>
      </c>
      <c r="AH40" s="114">
        <v>0.0010759259259259264</v>
      </c>
      <c r="AI40" s="91">
        <f>AJ40</f>
        <v>0.0014513888888888896</v>
      </c>
      <c r="AJ40" s="114">
        <v>0.0014513888888888896</v>
      </c>
      <c r="AK40" s="90">
        <f>AL40</f>
        <v>26.591999999999985</v>
      </c>
      <c r="AL40" s="113">
        <v>26.591999999999985</v>
      </c>
      <c r="AM40" s="91">
        <f>AN40</f>
        <v>0.0006069444444444446</v>
      </c>
      <c r="AN40" s="114">
        <v>0.0006069444444444446</v>
      </c>
    </row>
    <row r="41" spans="1:40" ht="11.25">
      <c r="A41" s="72">
        <f>B40-1</f>
        <v>281</v>
      </c>
      <c r="B41" s="110"/>
      <c r="C41" s="107">
        <f>D40+$O$1</f>
        <v>5.13</v>
      </c>
      <c r="D41" s="111"/>
      <c r="E41" s="107">
        <f>F40+$O$1</f>
        <v>6.58</v>
      </c>
      <c r="F41" s="112"/>
      <c r="G41" s="107">
        <f>H40+$O$1</f>
        <v>10.44</v>
      </c>
      <c r="H41" s="113"/>
      <c r="I41" s="91">
        <f>J40+$P$1</f>
        <v>0.0009214120370370378</v>
      </c>
      <c r="J41" s="114"/>
      <c r="K41" s="91">
        <f>L40+$P$1</f>
        <v>0.0012586805555555556</v>
      </c>
      <c r="L41" s="114"/>
      <c r="M41" s="107">
        <f>N40+$O$1</f>
        <v>26.41</v>
      </c>
      <c r="N41" s="111"/>
      <c r="O41" s="91">
        <f>P40+$P$1</f>
        <v>0.0005954861111111108</v>
      </c>
      <c r="P41" s="91"/>
      <c r="Q41" s="78">
        <v>267</v>
      </c>
      <c r="R41" s="98">
        <v>266.58</v>
      </c>
      <c r="S41" s="99">
        <v>5.13</v>
      </c>
      <c r="T41" s="100">
        <v>17.5</v>
      </c>
      <c r="U41" s="101">
        <v>37</v>
      </c>
      <c r="V41" s="102">
        <v>249</v>
      </c>
      <c r="W41" s="103">
        <v>4.78</v>
      </c>
      <c r="X41" s="104">
        <v>14.3</v>
      </c>
      <c r="Y41" s="86">
        <f>Z40-1</f>
        <v>281</v>
      </c>
      <c r="Z41" s="115"/>
      <c r="AA41" s="90">
        <f>AB40+0.01</f>
        <v>5.325999999999986</v>
      </c>
      <c r="AB41" s="113"/>
      <c r="AC41" s="90">
        <f>AD40+0.01</f>
        <v>7.234000000000006</v>
      </c>
      <c r="AD41" s="113"/>
      <c r="AE41" s="90">
        <f>AF40+0.01</f>
        <v>11.737999999999975</v>
      </c>
      <c r="AF41" s="113"/>
      <c r="AG41" s="91">
        <f>AH40+$AM$3</f>
        <v>0.0010760416666666672</v>
      </c>
      <c r="AH41" s="114"/>
      <c r="AI41" s="91">
        <f>AJ40+$AM$3</f>
        <v>0.0014515046296296305</v>
      </c>
      <c r="AJ41" s="114"/>
      <c r="AK41" s="90">
        <f>AL40+0.01</f>
        <v>26.601999999999986</v>
      </c>
      <c r="AL41" s="113"/>
      <c r="AM41" s="91">
        <f>AN40+$AM$3</f>
        <v>0.0006070601851851853</v>
      </c>
      <c r="AN41" s="114"/>
    </row>
    <row r="42" spans="1:40" ht="11.25">
      <c r="A42" s="72">
        <f>B42</f>
        <v>281</v>
      </c>
      <c r="B42" s="110">
        <v>281</v>
      </c>
      <c r="C42" s="107">
        <f>D42</f>
        <v>5.13</v>
      </c>
      <c r="D42" s="111">
        <v>5.13</v>
      </c>
      <c r="E42" s="107">
        <f>F42</f>
        <v>6.59</v>
      </c>
      <c r="F42" s="112">
        <v>6.59</v>
      </c>
      <c r="G42" s="107">
        <f>H42</f>
        <v>10.46</v>
      </c>
      <c r="H42" s="113">
        <v>10.46</v>
      </c>
      <c r="I42" s="91">
        <f>J42</f>
        <v>0.0009244212962962963</v>
      </c>
      <c r="J42" s="114">
        <v>0.0009244212962962963</v>
      </c>
      <c r="K42" s="91">
        <f>L42</f>
        <v>0.0012510416666666668</v>
      </c>
      <c r="L42" s="114">
        <v>0.0012510416666666668</v>
      </c>
      <c r="M42" s="107">
        <f>N42</f>
        <v>26.45</v>
      </c>
      <c r="N42" s="111">
        <v>26.45</v>
      </c>
      <c r="O42" s="91">
        <f>P42</f>
        <v>0.000596296296296296</v>
      </c>
      <c r="P42" s="114">
        <v>0.000596296296296296</v>
      </c>
      <c r="Q42" s="78">
        <v>269</v>
      </c>
      <c r="R42" s="98">
        <v>268.92</v>
      </c>
      <c r="S42" s="99">
        <v>5.19</v>
      </c>
      <c r="T42" s="100">
        <v>17.86</v>
      </c>
      <c r="U42" s="101">
        <v>38</v>
      </c>
      <c r="V42" s="102">
        <v>251</v>
      </c>
      <c r="W42" s="103">
        <v>4.82</v>
      </c>
      <c r="X42" s="104">
        <v>14.58</v>
      </c>
      <c r="Y42" s="86">
        <f>Z42</f>
        <v>281</v>
      </c>
      <c r="Z42" s="115">
        <v>281</v>
      </c>
      <c r="AA42" s="90">
        <f>AB42</f>
        <v>5.327999999999987</v>
      </c>
      <c r="AB42" s="113">
        <v>5.327999999999987</v>
      </c>
      <c r="AC42" s="90">
        <f>AD42</f>
        <v>7.242000000000006</v>
      </c>
      <c r="AD42" s="113">
        <v>7.242000000000006</v>
      </c>
      <c r="AE42" s="90">
        <f>AF42</f>
        <v>11.748999999999976</v>
      </c>
      <c r="AF42" s="113">
        <v>11.748999999999976</v>
      </c>
      <c r="AG42" s="91">
        <f>AH42</f>
        <v>0.0010784722222222226</v>
      </c>
      <c r="AH42" s="114">
        <v>0.0010784722222222226</v>
      </c>
      <c r="AI42" s="91">
        <f>AJ42</f>
        <v>0.0014548611111111118</v>
      </c>
      <c r="AJ42" s="114">
        <v>0.0014548611111111118</v>
      </c>
      <c r="AK42" s="90">
        <f>AL42</f>
        <v>26.635999999999985</v>
      </c>
      <c r="AL42" s="113">
        <v>26.635999999999985</v>
      </c>
      <c r="AM42" s="91">
        <f>AN42</f>
        <v>0.0006078703703703705</v>
      </c>
      <c r="AN42" s="114">
        <v>0.0006078703703703705</v>
      </c>
    </row>
    <row r="43" spans="1:40" ht="11.25">
      <c r="A43" s="72">
        <f>B42-1</f>
        <v>280</v>
      </c>
      <c r="B43" s="110"/>
      <c r="C43" s="107">
        <f>D42+$O$1</f>
        <v>5.14</v>
      </c>
      <c r="D43" s="111"/>
      <c r="E43" s="107">
        <f>F42+$O$1</f>
        <v>6.6</v>
      </c>
      <c r="F43" s="112"/>
      <c r="G43" s="107">
        <f>H42+$O$1</f>
        <v>10.47</v>
      </c>
      <c r="H43" s="113"/>
      <c r="I43" s="91">
        <f>J42+$P$1</f>
        <v>0.0009245370370370371</v>
      </c>
      <c r="J43" s="114"/>
      <c r="K43" s="91">
        <f>L42+$P$1</f>
        <v>0.0012511574074074076</v>
      </c>
      <c r="L43" s="114"/>
      <c r="M43" s="107">
        <f>N42+$O$1</f>
        <v>26.46</v>
      </c>
      <c r="N43" s="111"/>
      <c r="O43" s="91">
        <f>P42+$P$1</f>
        <v>0.0005964120370370368</v>
      </c>
      <c r="P43" s="114"/>
      <c r="Q43" s="78">
        <v>271</v>
      </c>
      <c r="R43" s="98">
        <v>271.26</v>
      </c>
      <c r="S43" s="99">
        <v>5.25</v>
      </c>
      <c r="T43" s="100">
        <v>18.23</v>
      </c>
      <c r="U43" s="101">
        <v>39</v>
      </c>
      <c r="V43" s="102">
        <v>253</v>
      </c>
      <c r="W43" s="103">
        <v>4.87</v>
      </c>
      <c r="X43" s="104">
        <v>14.86</v>
      </c>
      <c r="Y43" s="86">
        <f>Z42-1</f>
        <v>280</v>
      </c>
      <c r="Z43" s="115"/>
      <c r="AA43" s="90">
        <f>AB42+0.01</f>
        <v>5.337999999999987</v>
      </c>
      <c r="AB43" s="113"/>
      <c r="AC43" s="90">
        <f>AD42+0.01</f>
        <v>7.252000000000006</v>
      </c>
      <c r="AD43" s="113"/>
      <c r="AE43" s="90">
        <f>AF42+0.01</f>
        <v>11.758999999999975</v>
      </c>
      <c r="AF43" s="113"/>
      <c r="AG43" s="91">
        <f>AH42+$AM$3</f>
        <v>0.0010785879629629635</v>
      </c>
      <c r="AH43" s="114"/>
      <c r="AI43" s="91">
        <f>AJ42+$AM$3</f>
        <v>0.0014549768518518527</v>
      </c>
      <c r="AJ43" s="114"/>
      <c r="AK43" s="90">
        <f>AL42+0.01</f>
        <v>26.645999999999987</v>
      </c>
      <c r="AL43" s="113"/>
      <c r="AM43" s="91">
        <f>AN42+$AM$3</f>
        <v>0.0006079861111111112</v>
      </c>
      <c r="AN43" s="114"/>
    </row>
    <row r="44" spans="1:40" ht="11.25">
      <c r="A44" s="72">
        <f>B44</f>
        <v>280</v>
      </c>
      <c r="B44" s="116">
        <v>280</v>
      </c>
      <c r="C44" s="107">
        <f>D44</f>
        <v>5.14</v>
      </c>
      <c r="D44" s="111">
        <v>5.14</v>
      </c>
      <c r="E44" s="107">
        <f>F44</f>
        <v>6.61</v>
      </c>
      <c r="F44" s="112">
        <v>6.61</v>
      </c>
      <c r="G44" s="107">
        <f>H44</f>
        <v>10.48</v>
      </c>
      <c r="H44" s="113">
        <v>10.48</v>
      </c>
      <c r="I44" s="91">
        <f>J44</f>
        <v>0.0009274305555555555</v>
      </c>
      <c r="J44" s="114">
        <v>0.0009274305555555555</v>
      </c>
      <c r="K44" s="91">
        <f>L44</f>
        <v>0.00124351851851852</v>
      </c>
      <c r="L44" s="114">
        <v>0.00124351851851852</v>
      </c>
      <c r="M44" s="107">
        <f>N44</f>
        <v>26.5</v>
      </c>
      <c r="N44" s="111">
        <v>26.5</v>
      </c>
      <c r="O44" s="91">
        <f>P44</f>
        <v>0.000597222222222222</v>
      </c>
      <c r="P44" s="91">
        <v>0.000597222222222222</v>
      </c>
      <c r="Q44" s="78">
        <v>274</v>
      </c>
      <c r="R44" s="98">
        <v>273.6</v>
      </c>
      <c r="S44" s="99">
        <v>5.3</v>
      </c>
      <c r="T44" s="100">
        <v>18.59</v>
      </c>
      <c r="U44" s="101">
        <v>40</v>
      </c>
      <c r="V44" s="102">
        <v>255</v>
      </c>
      <c r="W44" s="103">
        <v>4.92</v>
      </c>
      <c r="X44" s="104">
        <v>15.14</v>
      </c>
      <c r="Y44" s="86">
        <f>Z44</f>
        <v>280</v>
      </c>
      <c r="Z44" s="115">
        <v>280</v>
      </c>
      <c r="AA44" s="90">
        <f>AB44</f>
        <v>5.339999999999987</v>
      </c>
      <c r="AB44" s="113">
        <v>5.339999999999987</v>
      </c>
      <c r="AC44" s="90">
        <f>AD44</f>
        <v>7.260000000000006</v>
      </c>
      <c r="AD44" s="113">
        <v>7.260000000000006</v>
      </c>
      <c r="AE44" s="90">
        <f>AF44</f>
        <v>11.77</v>
      </c>
      <c r="AF44" s="113">
        <v>11.77</v>
      </c>
      <c r="AG44" s="91">
        <f>AH44</f>
        <v>0.001081018518518519</v>
      </c>
      <c r="AH44" s="114">
        <v>0.001081018518518519</v>
      </c>
      <c r="AI44" s="91">
        <f>AJ44</f>
        <v>0.001458333333333334</v>
      </c>
      <c r="AJ44" s="114">
        <v>0.001458333333333334</v>
      </c>
      <c r="AK44" s="90">
        <f>AL44</f>
        <v>26.68</v>
      </c>
      <c r="AL44" s="113">
        <v>26.68</v>
      </c>
      <c r="AM44" s="91">
        <f>AN44</f>
        <v>0.0006087962962962964</v>
      </c>
      <c r="AN44" s="114">
        <v>0.0006087962962962964</v>
      </c>
    </row>
    <row r="45" spans="1:40" ht="11.25">
      <c r="A45" s="72">
        <f>B44-1</f>
        <v>279</v>
      </c>
      <c r="B45" s="116"/>
      <c r="C45" s="107">
        <f>D44+$O$1</f>
        <v>5.1499999999999995</v>
      </c>
      <c r="D45" s="111"/>
      <c r="E45" s="107">
        <f>F44+$O$1</f>
        <v>6.62</v>
      </c>
      <c r="F45" s="112"/>
      <c r="G45" s="107">
        <f>H44+$O$1</f>
        <v>10.49</v>
      </c>
      <c r="H45" s="113"/>
      <c r="I45" s="91">
        <f>J44+$P$1</f>
        <v>0.0009275462962962962</v>
      </c>
      <c r="J45" s="114"/>
      <c r="K45" s="91">
        <f>L44+$P$1</f>
        <v>0.001243634259259261</v>
      </c>
      <c r="L45" s="114"/>
      <c r="M45" s="107">
        <f>N44+$O$1</f>
        <v>26.51</v>
      </c>
      <c r="N45" s="111"/>
      <c r="O45" s="91">
        <f>P44+$P$1</f>
        <v>0.0005973379629629627</v>
      </c>
      <c r="P45" s="91"/>
      <c r="Q45" s="78">
        <v>276</v>
      </c>
      <c r="R45" s="98">
        <v>275.94</v>
      </c>
      <c r="S45" s="118">
        <v>5.36</v>
      </c>
      <c r="T45" s="119">
        <v>18.96</v>
      </c>
      <c r="U45" s="101">
        <v>41</v>
      </c>
      <c r="V45" s="102">
        <v>257</v>
      </c>
      <c r="W45" s="103">
        <v>4.97</v>
      </c>
      <c r="X45" s="104">
        <v>15.41</v>
      </c>
      <c r="Y45" s="86">
        <f>Z44-1</f>
        <v>279</v>
      </c>
      <c r="Z45" s="115"/>
      <c r="AA45" s="90">
        <f>AB44+0.01</f>
        <v>5.349999999999987</v>
      </c>
      <c r="AB45" s="113"/>
      <c r="AC45" s="90">
        <f>AD44+0.01</f>
        <v>7.270000000000006</v>
      </c>
      <c r="AD45" s="113"/>
      <c r="AE45" s="90">
        <f>AF44+0.01</f>
        <v>11.78</v>
      </c>
      <c r="AF45" s="113"/>
      <c r="AG45" s="91">
        <f>AH44+$AM$3</f>
        <v>0.0010811342592592598</v>
      </c>
      <c r="AH45" s="114"/>
      <c r="AI45" s="91">
        <f>AJ44+$AM$3</f>
        <v>0.001458449074074075</v>
      </c>
      <c r="AJ45" s="114"/>
      <c r="AK45" s="90">
        <f>AL44+0.01</f>
        <v>26.69</v>
      </c>
      <c r="AL45" s="113"/>
      <c r="AM45" s="91">
        <f>AN44+$AM$3</f>
        <v>0.0006089120370370371</v>
      </c>
      <c r="AN45" s="114"/>
    </row>
    <row r="46" spans="1:40" ht="11.25">
      <c r="A46" s="72">
        <f>B46</f>
        <v>279</v>
      </c>
      <c r="B46" s="110">
        <v>279</v>
      </c>
      <c r="C46" s="107">
        <f>D46</f>
        <v>5.15</v>
      </c>
      <c r="D46" s="111">
        <v>5.15</v>
      </c>
      <c r="E46" s="107">
        <f>F46</f>
        <v>6.63</v>
      </c>
      <c r="F46" s="112">
        <v>6.63</v>
      </c>
      <c r="G46" s="107">
        <f>H46</f>
        <v>10.5</v>
      </c>
      <c r="H46" s="113">
        <v>10.5</v>
      </c>
      <c r="I46" s="91">
        <f>J46</f>
        <v>0.000930439814814815</v>
      </c>
      <c r="J46" s="114">
        <v>0.000930439814814815</v>
      </c>
      <c r="K46" s="91">
        <f>L46</f>
        <v>0.00123599537037037</v>
      </c>
      <c r="L46" s="114">
        <v>0.00123599537037037</v>
      </c>
      <c r="M46" s="107">
        <f>N46</f>
        <v>26.55</v>
      </c>
      <c r="N46" s="111">
        <v>26.55</v>
      </c>
      <c r="O46" s="91">
        <f>P46</f>
        <v>0.000598148148148148</v>
      </c>
      <c r="P46" s="114">
        <v>0.000598148148148148</v>
      </c>
      <c r="Q46" s="78">
        <v>278</v>
      </c>
      <c r="R46" s="98">
        <v>278.28</v>
      </c>
      <c r="S46" s="118">
        <v>5.42</v>
      </c>
      <c r="T46" s="119">
        <v>19.32</v>
      </c>
      <c r="U46" s="101">
        <v>42</v>
      </c>
      <c r="V46" s="102">
        <v>259</v>
      </c>
      <c r="W46" s="103">
        <v>5.02</v>
      </c>
      <c r="X46" s="104">
        <v>15.69</v>
      </c>
      <c r="Y46" s="86">
        <f>Z46</f>
        <v>279</v>
      </c>
      <c r="Z46" s="115">
        <v>279</v>
      </c>
      <c r="AA46" s="90">
        <f>AB46</f>
        <v>5.351999999999988</v>
      </c>
      <c r="AB46" s="113">
        <v>5.351999999999988</v>
      </c>
      <c r="AC46" s="90">
        <f>AD46</f>
        <v>7.278000000000006</v>
      </c>
      <c r="AD46" s="113">
        <v>7.278000000000006</v>
      </c>
      <c r="AE46" s="90">
        <f>AF46</f>
        <v>11.790999999999977</v>
      </c>
      <c r="AF46" s="113">
        <v>11.790999999999977</v>
      </c>
      <c r="AG46" s="91">
        <f>AH46</f>
        <v>0.0010835648148148152</v>
      </c>
      <c r="AH46" s="114">
        <v>0.0010835648148148152</v>
      </c>
      <c r="AI46" s="91">
        <f>AJ46</f>
        <v>0.0014618055555555563</v>
      </c>
      <c r="AJ46" s="114">
        <v>0.0014618055555555563</v>
      </c>
      <c r="AK46" s="90">
        <f>AL46</f>
        <v>26.723999999999986</v>
      </c>
      <c r="AL46" s="113">
        <v>26.723999999999986</v>
      </c>
      <c r="AM46" s="91">
        <f>AN46</f>
        <v>0.0006097222222222223</v>
      </c>
      <c r="AN46" s="114">
        <v>0.0006097222222222223</v>
      </c>
    </row>
    <row r="47" spans="1:40" ht="11.25">
      <c r="A47" s="72">
        <f>B46-1</f>
        <v>278</v>
      </c>
      <c r="B47" s="110"/>
      <c r="C47" s="107">
        <f>D46+$O$1</f>
        <v>5.16</v>
      </c>
      <c r="D47" s="111"/>
      <c r="E47" s="107">
        <f>F46+$O$1</f>
        <v>6.64</v>
      </c>
      <c r="F47" s="112"/>
      <c r="G47" s="107">
        <f>H46+$O$1</f>
        <v>10.51</v>
      </c>
      <c r="H47" s="113"/>
      <c r="I47" s="91">
        <f>J46+$P$1</f>
        <v>0.0009305555555555558</v>
      </c>
      <c r="J47" s="114"/>
      <c r="K47" s="91">
        <f>L46+$P$1</f>
        <v>0.0012361111111111108</v>
      </c>
      <c r="L47" s="114"/>
      <c r="M47" s="107">
        <f>N46+$O$1</f>
        <v>26.560000000000002</v>
      </c>
      <c r="N47" s="111"/>
      <c r="O47" s="91">
        <f>P46+$P$1</f>
        <v>0.0005982638888888887</v>
      </c>
      <c r="P47" s="114"/>
      <c r="Q47" s="78">
        <v>281</v>
      </c>
      <c r="R47" s="98">
        <v>280.62</v>
      </c>
      <c r="S47" s="118">
        <v>5.48</v>
      </c>
      <c r="T47" s="119">
        <v>19.69</v>
      </c>
      <c r="U47" s="101">
        <v>43</v>
      </c>
      <c r="V47" s="102">
        <v>261</v>
      </c>
      <c r="W47" s="103">
        <v>5.06</v>
      </c>
      <c r="X47" s="104">
        <v>15.97</v>
      </c>
      <c r="Y47" s="86">
        <f>Z46-1</f>
        <v>278</v>
      </c>
      <c r="Z47" s="115"/>
      <c r="AA47" s="90">
        <f>AB46+0.01</f>
        <v>5.361999999999988</v>
      </c>
      <c r="AB47" s="113"/>
      <c r="AC47" s="90">
        <f>AD46+0.01</f>
        <v>7.288000000000006</v>
      </c>
      <c r="AD47" s="113"/>
      <c r="AE47" s="90">
        <f>AF46+0.01</f>
        <v>11.800999999999977</v>
      </c>
      <c r="AF47" s="113"/>
      <c r="AG47" s="91">
        <f>AH46+$AM$3</f>
        <v>0.001083680555555556</v>
      </c>
      <c r="AH47" s="114"/>
      <c r="AI47" s="91">
        <f>AJ46+$AM$3</f>
        <v>0.001461921296296297</v>
      </c>
      <c r="AJ47" s="114"/>
      <c r="AK47" s="90">
        <f>AL46+0.01</f>
        <v>26.733999999999988</v>
      </c>
      <c r="AL47" s="113"/>
      <c r="AM47" s="91">
        <f>AN46+$AM$3</f>
        <v>0.0006098379629629631</v>
      </c>
      <c r="AN47" s="114"/>
    </row>
    <row r="48" spans="1:40" ht="11.25">
      <c r="A48" s="72">
        <f>B48</f>
        <v>278</v>
      </c>
      <c r="B48" s="110">
        <v>278</v>
      </c>
      <c r="C48" s="107">
        <f>D48</f>
        <v>5.16</v>
      </c>
      <c r="D48" s="111">
        <v>5.16</v>
      </c>
      <c r="E48" s="107">
        <f>F48</f>
        <v>6.65</v>
      </c>
      <c r="F48" s="112">
        <v>6.65</v>
      </c>
      <c r="G48" s="107">
        <f>H48</f>
        <v>10.53</v>
      </c>
      <c r="H48" s="113">
        <v>10.53</v>
      </c>
      <c r="I48" s="91">
        <f>J48</f>
        <v>0.000933449074074074</v>
      </c>
      <c r="J48" s="114">
        <v>0.000933449074074074</v>
      </c>
      <c r="K48" s="91">
        <f>L48</f>
        <v>0.00122847222222222</v>
      </c>
      <c r="L48" s="114">
        <v>0.00122847222222222</v>
      </c>
      <c r="M48" s="107">
        <f>N48</f>
        <v>26.6</v>
      </c>
      <c r="N48" s="111">
        <v>26.6</v>
      </c>
      <c r="O48" s="91">
        <f>P48</f>
        <v>0.000599074074074074</v>
      </c>
      <c r="P48" s="91">
        <v>0.000599074074074074</v>
      </c>
      <c r="Q48" s="78">
        <v>283</v>
      </c>
      <c r="R48" s="98">
        <v>282.96</v>
      </c>
      <c r="S48" s="118">
        <v>5.53</v>
      </c>
      <c r="T48" s="119">
        <v>20.05</v>
      </c>
      <c r="U48" s="101">
        <v>44</v>
      </c>
      <c r="V48" s="102">
        <v>262</v>
      </c>
      <c r="W48" s="103">
        <v>5.11</v>
      </c>
      <c r="X48" s="104">
        <v>16.25</v>
      </c>
      <c r="Y48" s="86">
        <f>Z48</f>
        <v>278</v>
      </c>
      <c r="Z48" s="115">
        <v>278</v>
      </c>
      <c r="AA48" s="90">
        <f>AB48</f>
        <v>5.363999999999988</v>
      </c>
      <c r="AB48" s="113">
        <v>5.363999999999988</v>
      </c>
      <c r="AC48" s="90">
        <f>AD48</f>
        <v>7.296000000000006</v>
      </c>
      <c r="AD48" s="113">
        <v>7.296000000000006</v>
      </c>
      <c r="AE48" s="90">
        <f>AF48</f>
        <v>11.811999999999978</v>
      </c>
      <c r="AF48" s="113">
        <v>11.811999999999978</v>
      </c>
      <c r="AG48" s="91">
        <f>AH48</f>
        <v>0.0010861111111111115</v>
      </c>
      <c r="AH48" s="114">
        <v>0.0010861111111111115</v>
      </c>
      <c r="AI48" s="91">
        <f>AJ48</f>
        <v>0.0014652777777777785</v>
      </c>
      <c r="AJ48" s="114">
        <v>0.0014652777777777785</v>
      </c>
      <c r="AK48" s="90">
        <f>AL48</f>
        <v>26.767999999999986</v>
      </c>
      <c r="AL48" s="113">
        <v>26.767999999999986</v>
      </c>
      <c r="AM48" s="91">
        <f>AN48</f>
        <v>0.0006106481481481482</v>
      </c>
      <c r="AN48" s="114">
        <v>0.0006106481481481482</v>
      </c>
    </row>
    <row r="49" spans="1:40" ht="11.25">
      <c r="A49" s="72">
        <f>B48-1</f>
        <v>277</v>
      </c>
      <c r="B49" s="110"/>
      <c r="C49" s="107">
        <f>D48+$O$1</f>
        <v>5.17</v>
      </c>
      <c r="D49" s="111"/>
      <c r="E49" s="107">
        <f>F48+$O$1</f>
        <v>6.66</v>
      </c>
      <c r="F49" s="112"/>
      <c r="G49" s="107">
        <f>H48+$O$1</f>
        <v>10.54</v>
      </c>
      <c r="H49" s="113"/>
      <c r="I49" s="91">
        <f>J48+$P$1</f>
        <v>0.0009335648148148147</v>
      </c>
      <c r="J49" s="114"/>
      <c r="K49" s="91">
        <f>L48+$P$1</f>
        <v>0.0012285879629629608</v>
      </c>
      <c r="L49" s="114"/>
      <c r="M49" s="107">
        <f>N48+$O$1</f>
        <v>26.610000000000003</v>
      </c>
      <c r="N49" s="111"/>
      <c r="O49" s="91">
        <f>P48+$P$1</f>
        <v>0.0005991898148148148</v>
      </c>
      <c r="P49" s="91"/>
      <c r="Q49" s="78">
        <v>285</v>
      </c>
      <c r="R49" s="98">
        <v>285.3</v>
      </c>
      <c r="S49" s="118">
        <v>5.59</v>
      </c>
      <c r="T49" s="119">
        <v>20.42</v>
      </c>
      <c r="U49" s="101">
        <v>45</v>
      </c>
      <c r="V49" s="102">
        <v>264</v>
      </c>
      <c r="W49" s="103">
        <v>5.16</v>
      </c>
      <c r="X49" s="104">
        <v>16.53</v>
      </c>
      <c r="Y49" s="86">
        <f>Z48-1</f>
        <v>277</v>
      </c>
      <c r="Z49" s="115"/>
      <c r="AA49" s="90">
        <f>AB48+0.01</f>
        <v>5.373999999999988</v>
      </c>
      <c r="AB49" s="113"/>
      <c r="AC49" s="90">
        <f>AD48+0.01</f>
        <v>7.306000000000005</v>
      </c>
      <c r="AD49" s="113"/>
      <c r="AE49" s="90">
        <f>AF48+0.01</f>
        <v>11.821999999999978</v>
      </c>
      <c r="AF49" s="113"/>
      <c r="AG49" s="91">
        <f>AH48+$AM$3</f>
        <v>0.0010862268518518523</v>
      </c>
      <c r="AH49" s="114"/>
      <c r="AI49" s="91">
        <f>AJ48+$AM$3</f>
        <v>0.0014653935185185193</v>
      </c>
      <c r="AJ49" s="114"/>
      <c r="AK49" s="90">
        <f>AL48+0.01</f>
        <v>26.777999999999988</v>
      </c>
      <c r="AL49" s="113"/>
      <c r="AM49" s="91">
        <f>AN48+$AM$3</f>
        <v>0.000610763888888889</v>
      </c>
      <c r="AN49" s="114"/>
    </row>
    <row r="50" spans="1:40" ht="11.25">
      <c r="A50" s="72">
        <f>B50</f>
        <v>277</v>
      </c>
      <c r="B50" s="116">
        <v>277</v>
      </c>
      <c r="C50" s="107">
        <f>D50</f>
        <v>5.18</v>
      </c>
      <c r="D50" s="111">
        <v>5.18</v>
      </c>
      <c r="E50" s="107">
        <f>F50</f>
        <v>6.67</v>
      </c>
      <c r="F50" s="112">
        <v>6.67</v>
      </c>
      <c r="G50" s="107">
        <f>H50</f>
        <v>10.55</v>
      </c>
      <c r="H50" s="113">
        <v>10.55</v>
      </c>
      <c r="I50" s="91">
        <f>J50</f>
        <v>0.0009364583333333334</v>
      </c>
      <c r="J50" s="114">
        <v>0.0009364583333333334</v>
      </c>
      <c r="K50" s="91">
        <f>L50</f>
        <v>0.0012789351851851853</v>
      </c>
      <c r="L50" s="114">
        <v>0.0012789351851851853</v>
      </c>
      <c r="M50" s="107">
        <f>N50</f>
        <v>26.65</v>
      </c>
      <c r="N50" s="111">
        <v>26.65</v>
      </c>
      <c r="O50" s="91">
        <f>P50</f>
        <v>0.0006</v>
      </c>
      <c r="P50" s="114">
        <v>0.0006</v>
      </c>
      <c r="Q50" s="78">
        <v>288</v>
      </c>
      <c r="R50" s="98">
        <v>287.64</v>
      </c>
      <c r="S50" s="118">
        <v>5.65</v>
      </c>
      <c r="T50" s="119">
        <v>20.78</v>
      </c>
      <c r="U50" s="101">
        <v>46</v>
      </c>
      <c r="V50" s="102">
        <v>266</v>
      </c>
      <c r="W50" s="103">
        <v>5.21</v>
      </c>
      <c r="X50" s="104">
        <v>16.81</v>
      </c>
      <c r="Y50" s="86">
        <f>Z50</f>
        <v>277</v>
      </c>
      <c r="Z50" s="115">
        <v>277</v>
      </c>
      <c r="AA50" s="90">
        <f>AB50</f>
        <v>5.375999999999989</v>
      </c>
      <c r="AB50" s="113">
        <v>5.375999999999989</v>
      </c>
      <c r="AC50" s="90">
        <f>AD50</f>
        <v>7.314000000000005</v>
      </c>
      <c r="AD50" s="113">
        <v>7.314000000000005</v>
      </c>
      <c r="AE50" s="90">
        <f>AF50</f>
        <v>11.832999999999979</v>
      </c>
      <c r="AF50" s="113">
        <v>11.832999999999979</v>
      </c>
      <c r="AG50" s="91">
        <f>AH50</f>
        <v>0.0010886574074074078</v>
      </c>
      <c r="AH50" s="114">
        <v>0.0010886574074074078</v>
      </c>
      <c r="AI50" s="91">
        <f>AJ50</f>
        <v>0.0014687500000000007</v>
      </c>
      <c r="AJ50" s="114">
        <v>0.0014687500000000007</v>
      </c>
      <c r="AK50" s="90">
        <f>AL50</f>
        <v>26.811999999999987</v>
      </c>
      <c r="AL50" s="113">
        <v>26.811999999999987</v>
      </c>
      <c r="AM50" s="91">
        <f>AN50</f>
        <v>0.0006115740740740742</v>
      </c>
      <c r="AN50" s="114">
        <v>0.0006115740740740742</v>
      </c>
    </row>
    <row r="51" spans="1:40" ht="11.25">
      <c r="A51" s="72">
        <f>B50-1</f>
        <v>276</v>
      </c>
      <c r="B51" s="116"/>
      <c r="C51" s="107">
        <f>D50+$O$1</f>
        <v>5.1899999999999995</v>
      </c>
      <c r="D51" s="111"/>
      <c r="E51" s="107">
        <f>F50+$O$1</f>
        <v>6.68</v>
      </c>
      <c r="F51" s="112"/>
      <c r="G51" s="107">
        <f>H50+$O$1</f>
        <v>10.56</v>
      </c>
      <c r="H51" s="113"/>
      <c r="I51" s="91">
        <f>J50+$P$1</f>
        <v>0.0009365740740740742</v>
      </c>
      <c r="J51" s="114"/>
      <c r="K51" s="91">
        <f>L50+$P$1</f>
        <v>0.001279050925925926</v>
      </c>
      <c r="L51" s="114"/>
      <c r="M51" s="107">
        <f>N50+$O$1</f>
        <v>26.66</v>
      </c>
      <c r="N51" s="111"/>
      <c r="O51" s="91">
        <f>P50+$P$1</f>
        <v>0.0006001157407407407</v>
      </c>
      <c r="P51" s="114"/>
      <c r="Q51" s="78">
        <v>290</v>
      </c>
      <c r="R51" s="98">
        <v>289.98</v>
      </c>
      <c r="S51" s="118">
        <v>5.71</v>
      </c>
      <c r="T51" s="119">
        <v>21.15</v>
      </c>
      <c r="U51" s="101">
        <v>47</v>
      </c>
      <c r="V51" s="102">
        <v>268</v>
      </c>
      <c r="W51" s="103">
        <v>5.26</v>
      </c>
      <c r="X51" s="104">
        <v>17.08</v>
      </c>
      <c r="Y51" s="86">
        <f>Z50-1</f>
        <v>276</v>
      </c>
      <c r="Z51" s="115"/>
      <c r="AA51" s="90">
        <f>AB50+0.01</f>
        <v>5.385999999999989</v>
      </c>
      <c r="AB51" s="113"/>
      <c r="AC51" s="90">
        <f>AD50+0.01</f>
        <v>7.324000000000005</v>
      </c>
      <c r="AD51" s="113"/>
      <c r="AE51" s="90">
        <f>AF50+0.01</f>
        <v>11.842999999999979</v>
      </c>
      <c r="AF51" s="113"/>
      <c r="AG51" s="91">
        <f>AH50+$AM$3</f>
        <v>0.0010887731481481486</v>
      </c>
      <c r="AH51" s="114"/>
      <c r="AI51" s="91">
        <f>AJ50+$AM$3</f>
        <v>0.0014688657407407415</v>
      </c>
      <c r="AJ51" s="114"/>
      <c r="AK51" s="90">
        <f>AL50+0.01</f>
        <v>26.82199999999999</v>
      </c>
      <c r="AL51" s="113"/>
      <c r="AM51" s="91">
        <f>AN50+$AM$3</f>
        <v>0.0006116898148148149</v>
      </c>
      <c r="AN51" s="114"/>
    </row>
    <row r="52" spans="1:40" ht="11.25">
      <c r="A52" s="72">
        <f>B52</f>
        <v>276</v>
      </c>
      <c r="B52" s="110">
        <v>276</v>
      </c>
      <c r="C52" s="107">
        <f>D52</f>
        <v>5.19</v>
      </c>
      <c r="D52" s="111">
        <v>5.19</v>
      </c>
      <c r="E52" s="107">
        <f>F52</f>
        <v>6.69</v>
      </c>
      <c r="F52" s="112">
        <v>6.69</v>
      </c>
      <c r="G52" s="107">
        <f>H52</f>
        <v>10.58</v>
      </c>
      <c r="H52" s="113">
        <v>10.58</v>
      </c>
      <c r="I52" s="91">
        <f>J52</f>
        <v>0.0009395833333333334</v>
      </c>
      <c r="J52" s="114">
        <v>0.0009395833333333334</v>
      </c>
      <c r="K52" s="91">
        <f>L52</f>
        <v>0.0012829861111111113</v>
      </c>
      <c r="L52" s="114">
        <v>0.0012829861111111113</v>
      </c>
      <c r="M52" s="107">
        <f>N52</f>
        <v>26.7</v>
      </c>
      <c r="N52" s="111">
        <v>26.7</v>
      </c>
      <c r="O52" s="91">
        <f>P52</f>
        <v>0.000600925925925926</v>
      </c>
      <c r="P52" s="91">
        <v>0.000600925925925926</v>
      </c>
      <c r="Q52" s="78">
        <v>292</v>
      </c>
      <c r="R52" s="98">
        <v>292.32</v>
      </c>
      <c r="S52" s="118">
        <v>5.76</v>
      </c>
      <c r="T52" s="119">
        <v>21.51</v>
      </c>
      <c r="U52" s="101">
        <v>48</v>
      </c>
      <c r="V52" s="102">
        <v>270</v>
      </c>
      <c r="W52" s="103">
        <v>5.3</v>
      </c>
      <c r="X52" s="104">
        <v>17.36</v>
      </c>
      <c r="Y52" s="86">
        <f>Z52</f>
        <v>276</v>
      </c>
      <c r="Z52" s="115">
        <v>276</v>
      </c>
      <c r="AA52" s="90">
        <f>AB52</f>
        <v>5.387999999999989</v>
      </c>
      <c r="AB52" s="113">
        <v>5.387999999999989</v>
      </c>
      <c r="AC52" s="90">
        <f>AD52</f>
        <v>7.332000000000005</v>
      </c>
      <c r="AD52" s="113">
        <v>7.332000000000005</v>
      </c>
      <c r="AE52" s="90">
        <f>AF52</f>
        <v>11.85399999999998</v>
      </c>
      <c r="AF52" s="113">
        <v>11.85399999999998</v>
      </c>
      <c r="AG52" s="91">
        <f>AH52</f>
        <v>0.001091203703703704</v>
      </c>
      <c r="AH52" s="114">
        <v>0.001091203703703704</v>
      </c>
      <c r="AI52" s="91">
        <f>AJ52</f>
        <v>0.0014722222222222229</v>
      </c>
      <c r="AJ52" s="114">
        <v>0.0014722222222222229</v>
      </c>
      <c r="AK52" s="90">
        <f>AL52</f>
        <v>26.855999999999987</v>
      </c>
      <c r="AL52" s="113">
        <v>26.855999999999987</v>
      </c>
      <c r="AM52" s="91">
        <f>AN52</f>
        <v>0.0006125000000000001</v>
      </c>
      <c r="AN52" s="114">
        <v>0.0006125000000000001</v>
      </c>
    </row>
    <row r="53" spans="1:40" ht="11.25">
      <c r="A53" s="72">
        <f>B52-1</f>
        <v>275</v>
      </c>
      <c r="B53" s="110"/>
      <c r="C53" s="107">
        <f>D52+$O$1</f>
        <v>5.2</v>
      </c>
      <c r="D53" s="111"/>
      <c r="E53" s="107">
        <f>F52+$O$1</f>
        <v>6.7</v>
      </c>
      <c r="F53" s="112"/>
      <c r="G53" s="107">
        <f>H52+$O$1</f>
        <v>10.59</v>
      </c>
      <c r="H53" s="113"/>
      <c r="I53" s="91">
        <f>J52+$P$1</f>
        <v>0.0009396990740740741</v>
      </c>
      <c r="J53" s="114"/>
      <c r="K53" s="91">
        <f>L52+$P$1</f>
        <v>0.0012831018518518521</v>
      </c>
      <c r="L53" s="114"/>
      <c r="M53" s="107">
        <f>N52+$O$1</f>
        <v>26.71</v>
      </c>
      <c r="N53" s="111"/>
      <c r="O53" s="91">
        <f>P52+$P$1</f>
        <v>0.0006010416666666667</v>
      </c>
      <c r="P53" s="91"/>
      <c r="Q53" s="78">
        <v>295</v>
      </c>
      <c r="R53" s="98">
        <v>294.66</v>
      </c>
      <c r="S53" s="118">
        <v>5.82</v>
      </c>
      <c r="T53" s="119">
        <v>21.88</v>
      </c>
      <c r="U53" s="101">
        <v>49</v>
      </c>
      <c r="V53" s="102">
        <v>272</v>
      </c>
      <c r="W53" s="103">
        <v>5.35</v>
      </c>
      <c r="X53" s="104">
        <v>17.64</v>
      </c>
      <c r="Y53" s="86">
        <f>Z52-1</f>
        <v>275</v>
      </c>
      <c r="Z53" s="115"/>
      <c r="AA53" s="90">
        <f>AB52+0.01</f>
        <v>5.397999999999989</v>
      </c>
      <c r="AB53" s="113"/>
      <c r="AC53" s="90">
        <f>AD52+0.01</f>
        <v>7.342000000000005</v>
      </c>
      <c r="AD53" s="113"/>
      <c r="AE53" s="90">
        <f>AF52+0.01</f>
        <v>11.86399999999998</v>
      </c>
      <c r="AF53" s="113"/>
      <c r="AG53" s="91">
        <f>AH52+$AM$3</f>
        <v>0.0010913194444444449</v>
      </c>
      <c r="AH53" s="114"/>
      <c r="AI53" s="91">
        <f>AJ52+$AM$3</f>
        <v>0.0014723379629629637</v>
      </c>
      <c r="AJ53" s="114"/>
      <c r="AK53" s="90">
        <f>AL52+0.01</f>
        <v>26.86599999999999</v>
      </c>
      <c r="AL53" s="113"/>
      <c r="AM53" s="91">
        <f>AN52+$AM$3</f>
        <v>0.0006126157407407408</v>
      </c>
      <c r="AN53" s="114"/>
    </row>
    <row r="54" spans="1:40" ht="11.25">
      <c r="A54" s="72">
        <f>B54</f>
        <v>275</v>
      </c>
      <c r="B54" s="110">
        <v>275</v>
      </c>
      <c r="C54" s="107">
        <f>D54</f>
        <v>5.2</v>
      </c>
      <c r="D54" s="111">
        <v>5.2</v>
      </c>
      <c r="E54" s="107">
        <f>F54</f>
        <v>6.71</v>
      </c>
      <c r="F54" s="112">
        <v>6.71</v>
      </c>
      <c r="G54" s="107">
        <f>H54</f>
        <v>10.6</v>
      </c>
      <c r="H54" s="113">
        <v>10.6</v>
      </c>
      <c r="I54" s="91">
        <f>J54</f>
        <v>0.0009425925925925925</v>
      </c>
      <c r="J54" s="114">
        <v>0.0009425925925925925</v>
      </c>
      <c r="K54" s="91">
        <f>L54</f>
        <v>0.00128703703703704</v>
      </c>
      <c r="L54" s="114">
        <v>0.00128703703703704</v>
      </c>
      <c r="M54" s="107">
        <f>N54</f>
        <v>26.75</v>
      </c>
      <c r="N54" s="111">
        <v>26.75</v>
      </c>
      <c r="O54" s="91">
        <f>P54</f>
        <v>0.000601851851851852</v>
      </c>
      <c r="P54" s="114">
        <v>0.000601851851851852</v>
      </c>
      <c r="Q54" s="78">
        <v>297</v>
      </c>
      <c r="R54" s="120">
        <v>297</v>
      </c>
      <c r="S54" s="118">
        <v>5.88</v>
      </c>
      <c r="T54" s="119">
        <v>22.24</v>
      </c>
      <c r="U54" s="101">
        <v>50</v>
      </c>
      <c r="V54" s="102">
        <v>273</v>
      </c>
      <c r="W54" s="103">
        <v>5.4</v>
      </c>
      <c r="X54" s="104">
        <v>17.92</v>
      </c>
      <c r="Y54" s="86">
        <f>Z54</f>
        <v>275</v>
      </c>
      <c r="Z54" s="115">
        <v>275</v>
      </c>
      <c r="AA54" s="90">
        <f>AB54</f>
        <v>5.39999999999999</v>
      </c>
      <c r="AB54" s="113">
        <v>5.39999999999999</v>
      </c>
      <c r="AC54" s="90">
        <f>AD54</f>
        <v>7.35</v>
      </c>
      <c r="AD54" s="113">
        <v>7.35</v>
      </c>
      <c r="AE54" s="90">
        <f>AF54</f>
        <v>11.875</v>
      </c>
      <c r="AF54" s="113">
        <v>11.875</v>
      </c>
      <c r="AG54" s="91">
        <f>AH54</f>
        <v>0.00109375</v>
      </c>
      <c r="AH54" s="114">
        <v>0.00109375</v>
      </c>
      <c r="AI54" s="91">
        <f>AJ54</f>
        <v>0.001475694444444445</v>
      </c>
      <c r="AJ54" s="114">
        <v>0.001475694444444445</v>
      </c>
      <c r="AK54" s="90">
        <f>AL54</f>
        <v>26.9</v>
      </c>
      <c r="AL54" s="113">
        <v>26.9</v>
      </c>
      <c r="AM54" s="91">
        <f>AN54</f>
        <v>0.000613425925925926</v>
      </c>
      <c r="AN54" s="114">
        <v>0.000613425925925926</v>
      </c>
    </row>
    <row r="55" spans="1:40" ht="11.25">
      <c r="A55" s="72">
        <f>B54-1</f>
        <v>274</v>
      </c>
      <c r="B55" s="110"/>
      <c r="C55" s="107">
        <f>D54+$O$1</f>
        <v>5.21</v>
      </c>
      <c r="D55" s="111"/>
      <c r="E55" s="107">
        <f>F54+$O$1</f>
        <v>6.72</v>
      </c>
      <c r="F55" s="112"/>
      <c r="G55" s="107">
        <f>H54+$O$1</f>
        <v>10.61</v>
      </c>
      <c r="H55" s="113"/>
      <c r="I55" s="91">
        <f>J54+$P$1</f>
        <v>0.0009427083333333333</v>
      </c>
      <c r="J55" s="114"/>
      <c r="K55" s="91">
        <f>L54+$P$1</f>
        <v>0.001287152777777781</v>
      </c>
      <c r="L55" s="114"/>
      <c r="M55" s="107">
        <f>N54+$O$1</f>
        <v>26.76</v>
      </c>
      <c r="N55" s="111"/>
      <c r="O55" s="91">
        <f>P54+$P$1</f>
        <v>0.0006019675925925927</v>
      </c>
      <c r="P55" s="114"/>
      <c r="Q55" s="78">
        <v>299</v>
      </c>
      <c r="R55" s="98">
        <v>299.16</v>
      </c>
      <c r="S55" s="118">
        <v>5.93</v>
      </c>
      <c r="T55" s="119">
        <v>22.57</v>
      </c>
      <c r="U55" s="101">
        <v>51</v>
      </c>
      <c r="V55" s="102">
        <v>275</v>
      </c>
      <c r="W55" s="103">
        <v>5.44</v>
      </c>
      <c r="X55" s="104">
        <v>18.18</v>
      </c>
      <c r="Y55" s="86">
        <f>Z54-1</f>
        <v>274</v>
      </c>
      <c r="Z55" s="115"/>
      <c r="AA55" s="90">
        <f>AB54+0.01</f>
        <v>5.4099999999999895</v>
      </c>
      <c r="AB55" s="113"/>
      <c r="AC55" s="90">
        <f>AD54+0.01</f>
        <v>7.359999999999999</v>
      </c>
      <c r="AD55" s="113"/>
      <c r="AE55" s="90">
        <f>AF54+0.01</f>
        <v>11.885</v>
      </c>
      <c r="AF55" s="113"/>
      <c r="AG55" s="91">
        <f>AH54+$AM$3</f>
        <v>0.001093865740740741</v>
      </c>
      <c r="AH55" s="114"/>
      <c r="AI55" s="91">
        <f>AJ54+$AM$3</f>
        <v>0.001475810185185186</v>
      </c>
      <c r="AJ55" s="114"/>
      <c r="AK55" s="90">
        <f>AL54+0.01</f>
        <v>26.91</v>
      </c>
      <c r="AL55" s="113"/>
      <c r="AM55" s="91">
        <f>AN54+$AM$3</f>
        <v>0.0006135416666666667</v>
      </c>
      <c r="AN55" s="114"/>
    </row>
    <row r="56" spans="1:40" ht="11.25">
      <c r="A56" s="72">
        <f>B56</f>
        <v>274</v>
      </c>
      <c r="B56" s="116">
        <v>274</v>
      </c>
      <c r="C56" s="107">
        <f>D56</f>
        <v>5.21</v>
      </c>
      <c r="D56" s="111">
        <v>5.21</v>
      </c>
      <c r="E56" s="107">
        <f>F56</f>
        <v>6.73</v>
      </c>
      <c r="F56" s="112">
        <v>6.73</v>
      </c>
      <c r="G56" s="107">
        <f>H56</f>
        <v>10.62</v>
      </c>
      <c r="H56" s="113">
        <v>10.62</v>
      </c>
      <c r="I56" s="91">
        <f>J56</f>
        <v>0.000945601851851852</v>
      </c>
      <c r="J56" s="114">
        <v>0.000945601851851852</v>
      </c>
      <c r="K56" s="91">
        <f>L56</f>
        <v>0.00129108796296296</v>
      </c>
      <c r="L56" s="114">
        <v>0.00129108796296296</v>
      </c>
      <c r="M56" s="107">
        <f>N56</f>
        <v>26.8</v>
      </c>
      <c r="N56" s="111">
        <v>26.8</v>
      </c>
      <c r="O56" s="91">
        <f>P56</f>
        <v>0.000602777777777778</v>
      </c>
      <c r="P56" s="91">
        <v>0.000602777777777778</v>
      </c>
      <c r="Q56" s="78">
        <v>301</v>
      </c>
      <c r="R56" s="98">
        <v>301.32</v>
      </c>
      <c r="S56" s="118">
        <v>5.99</v>
      </c>
      <c r="T56" s="119">
        <v>22.91</v>
      </c>
      <c r="U56" s="101">
        <v>52</v>
      </c>
      <c r="V56" s="102">
        <v>276</v>
      </c>
      <c r="W56" s="103">
        <v>5.49</v>
      </c>
      <c r="X56" s="104">
        <v>18.43</v>
      </c>
      <c r="Y56" s="86">
        <f>Z56</f>
        <v>274</v>
      </c>
      <c r="Z56" s="115">
        <v>274</v>
      </c>
      <c r="AA56" s="90">
        <f>AB56</f>
        <v>5.41199999999999</v>
      </c>
      <c r="AB56" s="113">
        <v>5.41199999999999</v>
      </c>
      <c r="AC56" s="90">
        <f>AD56</f>
        <v>7.368000000000005</v>
      </c>
      <c r="AD56" s="113">
        <v>7.368000000000005</v>
      </c>
      <c r="AE56" s="90">
        <f>AF56</f>
        <v>11.895999999999981</v>
      </c>
      <c r="AF56" s="113">
        <v>11.895999999999981</v>
      </c>
      <c r="AG56" s="91">
        <f>AH56</f>
        <v>0.0010962962962962966</v>
      </c>
      <c r="AH56" s="114">
        <v>0.0010962962962962966</v>
      </c>
      <c r="AI56" s="91">
        <f>AJ56</f>
        <v>0.0014791666666666673</v>
      </c>
      <c r="AJ56" s="114">
        <v>0.0014791666666666673</v>
      </c>
      <c r="AK56" s="90">
        <f>AL56</f>
        <v>26.94399999999999</v>
      </c>
      <c r="AL56" s="113">
        <v>26.94399999999999</v>
      </c>
      <c r="AM56" s="91">
        <f>AN56</f>
        <v>0.0006143518518518519</v>
      </c>
      <c r="AN56" s="114">
        <v>0.0006143518518518519</v>
      </c>
    </row>
    <row r="57" spans="1:40" ht="11.25">
      <c r="A57" s="72">
        <f>B56-1</f>
        <v>273</v>
      </c>
      <c r="B57" s="116"/>
      <c r="C57" s="107">
        <f>D56+$O$1</f>
        <v>5.22</v>
      </c>
      <c r="D57" s="111"/>
      <c r="E57" s="107">
        <f>F56+$O$1</f>
        <v>6.74</v>
      </c>
      <c r="F57" s="112"/>
      <c r="G57" s="107">
        <f>H56+$O$1</f>
        <v>10.629999999999999</v>
      </c>
      <c r="H57" s="113"/>
      <c r="I57" s="91">
        <f>J56+$P$1</f>
        <v>0.0009457175925925927</v>
      </c>
      <c r="J57" s="114"/>
      <c r="K57" s="91">
        <f>L56+$P$1</f>
        <v>0.0012912037037037009</v>
      </c>
      <c r="L57" s="114"/>
      <c r="M57" s="107">
        <f>N56+$O$1</f>
        <v>26.810000000000002</v>
      </c>
      <c r="N57" s="111"/>
      <c r="O57" s="91">
        <f>P56+$P$1</f>
        <v>0.0006028935185185188</v>
      </c>
      <c r="P57" s="91"/>
      <c r="Q57" s="78">
        <v>303</v>
      </c>
      <c r="R57" s="98">
        <v>303.48</v>
      </c>
      <c r="S57" s="118">
        <v>6.04</v>
      </c>
      <c r="T57" s="119">
        <v>23.24</v>
      </c>
      <c r="U57" s="101">
        <v>53</v>
      </c>
      <c r="V57" s="102">
        <v>278</v>
      </c>
      <c r="W57" s="103">
        <v>5.53</v>
      </c>
      <c r="X57" s="104">
        <v>18.69</v>
      </c>
      <c r="Y57" s="86">
        <f>Z56-1</f>
        <v>273</v>
      </c>
      <c r="Z57" s="115"/>
      <c r="AA57" s="90">
        <f>AB56+0.01</f>
        <v>5.42199999999999</v>
      </c>
      <c r="AB57" s="113"/>
      <c r="AC57" s="90">
        <f>AD56+0.01</f>
        <v>7.3780000000000046</v>
      </c>
      <c r="AD57" s="113"/>
      <c r="AE57" s="90">
        <f>AF56+0.01</f>
        <v>11.905999999999981</v>
      </c>
      <c r="AF57" s="113"/>
      <c r="AG57" s="91">
        <f>AH56+$AM$3</f>
        <v>0.0010964120370370375</v>
      </c>
      <c r="AH57" s="114"/>
      <c r="AI57" s="91">
        <f>AJ56+$AM$3</f>
        <v>0.001479282407407408</v>
      </c>
      <c r="AJ57" s="114"/>
      <c r="AK57" s="90">
        <f>AL56+0.01</f>
        <v>26.95399999999999</v>
      </c>
      <c r="AL57" s="113"/>
      <c r="AM57" s="91">
        <f>AN56+$AM$3</f>
        <v>0.0006144675925925927</v>
      </c>
      <c r="AN57" s="114"/>
    </row>
    <row r="58" spans="1:40" ht="11.25">
      <c r="A58" s="72">
        <f>B58</f>
        <v>273</v>
      </c>
      <c r="B58" s="110">
        <v>273</v>
      </c>
      <c r="C58" s="107">
        <f>D58</f>
        <v>5.22</v>
      </c>
      <c r="D58" s="111">
        <v>5.22</v>
      </c>
      <c r="E58" s="107">
        <f>F58</f>
        <v>6.75</v>
      </c>
      <c r="F58" s="112">
        <v>6.75</v>
      </c>
      <c r="G58" s="107">
        <f>H58</f>
        <v>10.65</v>
      </c>
      <c r="H58" s="113">
        <v>10.65</v>
      </c>
      <c r="I58" s="91">
        <f>J58</f>
        <v>0.000948611111111111</v>
      </c>
      <c r="J58" s="114">
        <v>0.000948611111111111</v>
      </c>
      <c r="K58" s="91">
        <f>L58</f>
        <v>0.00129513888888889</v>
      </c>
      <c r="L58" s="114">
        <v>0.00129513888888889</v>
      </c>
      <c r="M58" s="107">
        <f>N58</f>
        <v>26.85</v>
      </c>
      <c r="N58" s="111">
        <v>26.85</v>
      </c>
      <c r="O58" s="91">
        <f>P58</f>
        <v>0.000603703703703704</v>
      </c>
      <c r="P58" s="114">
        <v>0.000603703703703704</v>
      </c>
      <c r="Q58" s="78">
        <v>306</v>
      </c>
      <c r="R58" s="98">
        <v>305.64</v>
      </c>
      <c r="S58" s="118">
        <v>6.09</v>
      </c>
      <c r="T58" s="119">
        <v>23.58</v>
      </c>
      <c r="U58" s="101">
        <v>54</v>
      </c>
      <c r="V58" s="102">
        <v>280</v>
      </c>
      <c r="W58" s="103">
        <v>5.58</v>
      </c>
      <c r="X58" s="104">
        <v>18.94</v>
      </c>
      <c r="Y58" s="86">
        <f>Z58</f>
        <v>273</v>
      </c>
      <c r="Z58" s="115">
        <v>273</v>
      </c>
      <c r="AA58" s="90">
        <f>AB58</f>
        <v>5.423999999999991</v>
      </c>
      <c r="AB58" s="113">
        <v>5.423999999999991</v>
      </c>
      <c r="AC58" s="90">
        <f>AD58</f>
        <v>7.386000000000005</v>
      </c>
      <c r="AD58" s="113">
        <v>7.386000000000005</v>
      </c>
      <c r="AE58" s="90">
        <f>AF58</f>
        <v>11.916999999999982</v>
      </c>
      <c r="AF58" s="113">
        <v>11.916999999999982</v>
      </c>
      <c r="AG58" s="91">
        <f>AH58</f>
        <v>0.0010988425925925929</v>
      </c>
      <c r="AH58" s="114">
        <v>0.0010988425925925929</v>
      </c>
      <c r="AI58" s="91">
        <f>AJ58</f>
        <v>0.0014826388888888895</v>
      </c>
      <c r="AJ58" s="114">
        <v>0.0014826388888888895</v>
      </c>
      <c r="AK58" s="90">
        <f>AL58</f>
        <v>26.98799999999999</v>
      </c>
      <c r="AL58" s="113">
        <v>26.98799999999999</v>
      </c>
      <c r="AM58" s="91">
        <f>AN58</f>
        <v>0.0006152777777777778</v>
      </c>
      <c r="AN58" s="114">
        <v>0.0006152777777777778</v>
      </c>
    </row>
    <row r="59" spans="1:40" ht="11.25">
      <c r="A59" s="72">
        <f>B58-1</f>
        <v>272</v>
      </c>
      <c r="B59" s="110"/>
      <c r="C59" s="107">
        <f>D58+$O$1</f>
        <v>5.2299999999999995</v>
      </c>
      <c r="D59" s="111"/>
      <c r="E59" s="107">
        <f>F58+$O$1</f>
        <v>6.76</v>
      </c>
      <c r="F59" s="112"/>
      <c r="G59" s="107">
        <f>H58+$O$1</f>
        <v>10.66</v>
      </c>
      <c r="H59" s="113"/>
      <c r="I59" s="91">
        <f>J58+$P$1</f>
        <v>0.0009487268518518517</v>
      </c>
      <c r="J59" s="114"/>
      <c r="K59" s="91">
        <f>L58+$P$1</f>
        <v>0.0012952546296296308</v>
      </c>
      <c r="L59" s="114"/>
      <c r="M59" s="107">
        <f>N58+$O$1</f>
        <v>26.860000000000003</v>
      </c>
      <c r="N59" s="111"/>
      <c r="O59" s="91">
        <f>P58+$P$1</f>
        <v>0.0006038194444444447</v>
      </c>
      <c r="P59" s="114"/>
      <c r="Q59" s="78">
        <v>308</v>
      </c>
      <c r="R59" s="98">
        <v>307.8</v>
      </c>
      <c r="S59" s="118">
        <v>6.14</v>
      </c>
      <c r="T59" s="119">
        <v>23.91</v>
      </c>
      <c r="U59" s="101">
        <v>55</v>
      </c>
      <c r="V59" s="102">
        <v>282</v>
      </c>
      <c r="W59" s="103">
        <v>5.62</v>
      </c>
      <c r="X59" s="104">
        <v>19.2</v>
      </c>
      <c r="Y59" s="86">
        <f>Z58-1</f>
        <v>272</v>
      </c>
      <c r="Z59" s="115"/>
      <c r="AA59" s="90">
        <f>AB58+0.01</f>
        <v>5.43399999999999</v>
      </c>
      <c r="AB59" s="113"/>
      <c r="AC59" s="90">
        <f>AD58+0.01</f>
        <v>7.396000000000004</v>
      </c>
      <c r="AD59" s="113"/>
      <c r="AE59" s="90">
        <f>AF58+0.01</f>
        <v>11.926999999999982</v>
      </c>
      <c r="AF59" s="113"/>
      <c r="AG59" s="91">
        <f>AH58+$AM$3</f>
        <v>0.0010989583333333337</v>
      </c>
      <c r="AH59" s="114"/>
      <c r="AI59" s="91">
        <f>AJ58+$AM$3</f>
        <v>0.0014827546296296303</v>
      </c>
      <c r="AJ59" s="114"/>
      <c r="AK59" s="90">
        <f>AL58+0.01</f>
        <v>26.99799999999999</v>
      </c>
      <c r="AL59" s="113"/>
      <c r="AM59" s="91">
        <f>AN58+$AM$3</f>
        <v>0.0006153935185185186</v>
      </c>
      <c r="AN59" s="114"/>
    </row>
    <row r="60" spans="1:40" ht="11.25">
      <c r="A60" s="72">
        <f>B60</f>
        <v>272</v>
      </c>
      <c r="B60" s="110">
        <v>272</v>
      </c>
      <c r="C60" s="107">
        <f>D60</f>
        <v>5.24</v>
      </c>
      <c r="D60" s="111">
        <v>5.24</v>
      </c>
      <c r="E60" s="107">
        <f>F60</f>
        <v>6.77</v>
      </c>
      <c r="F60" s="112">
        <v>6.77</v>
      </c>
      <c r="G60" s="107">
        <f>H60</f>
        <v>10.67</v>
      </c>
      <c r="H60" s="113">
        <v>10.67</v>
      </c>
      <c r="I60" s="91">
        <f>J60</f>
        <v>0.0009517361111111111</v>
      </c>
      <c r="J60" s="114">
        <v>0.0009517361111111111</v>
      </c>
      <c r="K60" s="91">
        <f>L60</f>
        <v>0.0012993055555555555</v>
      </c>
      <c r="L60" s="114">
        <v>0.0012993055555555555</v>
      </c>
      <c r="M60" s="107">
        <f>N60</f>
        <v>26.9</v>
      </c>
      <c r="N60" s="111">
        <v>26.9</v>
      </c>
      <c r="O60" s="91">
        <f>P60</f>
        <v>0.00060462962962963</v>
      </c>
      <c r="P60" s="91">
        <v>0.00060462962962963</v>
      </c>
      <c r="Q60" s="78">
        <v>310</v>
      </c>
      <c r="R60" s="98">
        <v>309.96</v>
      </c>
      <c r="S60" s="118">
        <v>6.2</v>
      </c>
      <c r="T60" s="119">
        <v>24.25</v>
      </c>
      <c r="U60" s="101">
        <v>56</v>
      </c>
      <c r="V60" s="102">
        <v>283</v>
      </c>
      <c r="W60" s="103">
        <v>5.66</v>
      </c>
      <c r="X60" s="104">
        <v>19.45</v>
      </c>
      <c r="Y60" s="86">
        <f>Z60</f>
        <v>272</v>
      </c>
      <c r="Z60" s="115">
        <v>272</v>
      </c>
      <c r="AA60" s="90">
        <f>AB60</f>
        <v>5.435999999999991</v>
      </c>
      <c r="AB60" s="113">
        <v>5.435999999999991</v>
      </c>
      <c r="AC60" s="90">
        <f>AD60</f>
        <v>7.404000000000004</v>
      </c>
      <c r="AD60" s="113">
        <v>7.404000000000004</v>
      </c>
      <c r="AE60" s="90">
        <f>AF60</f>
        <v>11.937999999999983</v>
      </c>
      <c r="AF60" s="113">
        <v>11.937999999999983</v>
      </c>
      <c r="AG60" s="91">
        <f>AH60</f>
        <v>0.0011013888888888892</v>
      </c>
      <c r="AH60" s="114">
        <v>0.0011013888888888892</v>
      </c>
      <c r="AI60" s="91">
        <f>AJ60</f>
        <v>0.0014861111111111117</v>
      </c>
      <c r="AJ60" s="114">
        <v>0.0014861111111111117</v>
      </c>
      <c r="AK60" s="90">
        <f>AL60</f>
        <v>27.03199999999999</v>
      </c>
      <c r="AL60" s="113">
        <v>27.03199999999999</v>
      </c>
      <c r="AM60" s="91">
        <f>AN60</f>
        <v>0.0006162037037037038</v>
      </c>
      <c r="AN60" s="114">
        <v>0.0006162037037037038</v>
      </c>
    </row>
    <row r="61" spans="1:40" ht="11.25">
      <c r="A61" s="72">
        <f>B60-1</f>
        <v>271</v>
      </c>
      <c r="B61" s="110"/>
      <c r="C61" s="107">
        <f>D60+$O$1</f>
        <v>5.25</v>
      </c>
      <c r="D61" s="111"/>
      <c r="E61" s="107">
        <f>F60+$O$1</f>
        <v>6.779999999999999</v>
      </c>
      <c r="F61" s="112"/>
      <c r="G61" s="107">
        <f>H60+$O$1</f>
        <v>10.68</v>
      </c>
      <c r="H61" s="113"/>
      <c r="I61" s="91">
        <f>J60+$P$1</f>
        <v>0.0009518518518518518</v>
      </c>
      <c r="J61" s="114"/>
      <c r="K61" s="91">
        <f>L60+$P$1</f>
        <v>0.0012994212962962963</v>
      </c>
      <c r="L61" s="114"/>
      <c r="M61" s="107">
        <f>N60+$O$1</f>
        <v>26.91</v>
      </c>
      <c r="N61" s="111"/>
      <c r="O61" s="91">
        <f>P60+$P$1</f>
        <v>0.0006047453703703707</v>
      </c>
      <c r="P61" s="91"/>
      <c r="Q61" s="78">
        <v>312</v>
      </c>
      <c r="R61" s="98">
        <v>312.12</v>
      </c>
      <c r="S61" s="118">
        <v>6.25</v>
      </c>
      <c r="T61" s="119">
        <v>24.58</v>
      </c>
      <c r="U61" s="101">
        <v>57</v>
      </c>
      <c r="V61" s="102">
        <v>285</v>
      </c>
      <c r="W61" s="103">
        <v>5.71</v>
      </c>
      <c r="X61" s="104">
        <v>19.71</v>
      </c>
      <c r="Y61" s="86">
        <f>Z60-1</f>
        <v>271</v>
      </c>
      <c r="Z61" s="115"/>
      <c r="AA61" s="90">
        <f>AB60+0.01</f>
        <v>5.445999999999991</v>
      </c>
      <c r="AB61" s="113"/>
      <c r="AC61" s="90">
        <f>AD60+0.01</f>
        <v>7.414000000000004</v>
      </c>
      <c r="AD61" s="113"/>
      <c r="AE61" s="90">
        <f>AF60+0.01</f>
        <v>11.947999999999983</v>
      </c>
      <c r="AF61" s="113"/>
      <c r="AG61" s="91">
        <f>AH60+$AM$3</f>
        <v>0.00110150462962963</v>
      </c>
      <c r="AH61" s="114"/>
      <c r="AI61" s="91">
        <f>AJ60+$AM$3</f>
        <v>0.0014862268518518525</v>
      </c>
      <c r="AJ61" s="114"/>
      <c r="AK61" s="90">
        <f>AL60+0.01</f>
        <v>27.04199999999999</v>
      </c>
      <c r="AL61" s="113"/>
      <c r="AM61" s="91">
        <f>AN60+$AM$3</f>
        <v>0.0006163194444444445</v>
      </c>
      <c r="AN61" s="114"/>
    </row>
    <row r="62" spans="1:40" ht="11.25">
      <c r="A62" s="72">
        <f>B62</f>
        <v>271</v>
      </c>
      <c r="B62" s="116">
        <v>271</v>
      </c>
      <c r="C62" s="107">
        <f>D62</f>
        <v>5.25</v>
      </c>
      <c r="D62" s="111">
        <v>5.25</v>
      </c>
      <c r="E62" s="107">
        <f>F62</f>
        <v>6.79</v>
      </c>
      <c r="F62" s="112">
        <v>6.79</v>
      </c>
      <c r="G62" s="107">
        <f>H62</f>
        <v>10.7</v>
      </c>
      <c r="H62" s="113">
        <v>10.7</v>
      </c>
      <c r="I62" s="91">
        <f>J62</f>
        <v>0.0009547453703703704</v>
      </c>
      <c r="J62" s="114">
        <v>0.0009547453703703704</v>
      </c>
      <c r="K62" s="91">
        <f>L62</f>
        <v>0.0013033564814814815</v>
      </c>
      <c r="L62" s="114">
        <v>0.0013033564814814815</v>
      </c>
      <c r="M62" s="107">
        <f>N62</f>
        <v>26.95</v>
      </c>
      <c r="N62" s="111">
        <v>26.95</v>
      </c>
      <c r="O62" s="91">
        <f>P62</f>
        <v>0.000605555555555555</v>
      </c>
      <c r="P62" s="114">
        <v>0.000605555555555555</v>
      </c>
      <c r="Q62" s="78">
        <v>314</v>
      </c>
      <c r="R62" s="98">
        <v>314.28</v>
      </c>
      <c r="S62" s="118">
        <v>6.3</v>
      </c>
      <c r="T62" s="119">
        <v>24.92</v>
      </c>
      <c r="U62" s="101">
        <v>58</v>
      </c>
      <c r="V62" s="102">
        <v>287</v>
      </c>
      <c r="W62" s="103">
        <v>5.75</v>
      </c>
      <c r="X62" s="104">
        <v>19.96</v>
      </c>
      <c r="Y62" s="86">
        <f>Z62</f>
        <v>271</v>
      </c>
      <c r="Z62" s="115">
        <v>271</v>
      </c>
      <c r="AA62" s="90">
        <f>AB62</f>
        <v>5.4479999999999915</v>
      </c>
      <c r="AB62" s="113">
        <v>5.4479999999999915</v>
      </c>
      <c r="AC62" s="90">
        <f>AD62</f>
        <v>7.422000000000004</v>
      </c>
      <c r="AD62" s="113">
        <v>7.422000000000004</v>
      </c>
      <c r="AE62" s="90">
        <f>AF62</f>
        <v>11.958999999999984</v>
      </c>
      <c r="AF62" s="113">
        <v>11.958999999999984</v>
      </c>
      <c r="AG62" s="91">
        <f>AH62</f>
        <v>0.0011039351851851854</v>
      </c>
      <c r="AH62" s="114">
        <v>0.0011039351851851854</v>
      </c>
      <c r="AI62" s="91">
        <f>AJ62</f>
        <v>0.0014895833333333339</v>
      </c>
      <c r="AJ62" s="114">
        <v>0.0014895833333333339</v>
      </c>
      <c r="AK62" s="90">
        <f>AL62</f>
        <v>27.07599999999999</v>
      </c>
      <c r="AL62" s="113">
        <v>27.07599999999999</v>
      </c>
      <c r="AM62" s="91">
        <f>AN62</f>
        <v>0.0006171296296296297</v>
      </c>
      <c r="AN62" s="114">
        <v>0.0006171296296296297</v>
      </c>
    </row>
    <row r="63" spans="1:40" ht="11.25">
      <c r="A63" s="72">
        <f>B62-1</f>
        <v>270</v>
      </c>
      <c r="B63" s="116"/>
      <c r="C63" s="107">
        <f>D62+$O$1</f>
        <v>5.26</v>
      </c>
      <c r="D63" s="111"/>
      <c r="E63" s="107">
        <f>F62+$O$1</f>
        <v>6.8</v>
      </c>
      <c r="F63" s="112"/>
      <c r="G63" s="107">
        <f>H62+$O$1</f>
        <v>10.709999999999999</v>
      </c>
      <c r="H63" s="113"/>
      <c r="I63" s="91">
        <f>J62+$P$1</f>
        <v>0.0009548611111111112</v>
      </c>
      <c r="J63" s="114"/>
      <c r="K63" s="91">
        <f>L62+$P$1</f>
        <v>0.0013034722222222224</v>
      </c>
      <c r="L63" s="114"/>
      <c r="M63" s="107">
        <f>N62+$O$1</f>
        <v>26.96</v>
      </c>
      <c r="N63" s="111"/>
      <c r="O63" s="91">
        <f>P62+$P$1</f>
        <v>0.0006056712962962958</v>
      </c>
      <c r="P63" s="114"/>
      <c r="Q63" s="78">
        <v>316</v>
      </c>
      <c r="R63" s="98">
        <v>316.44</v>
      </c>
      <c r="S63" s="118">
        <v>6.36</v>
      </c>
      <c r="T63" s="119">
        <v>25.25</v>
      </c>
      <c r="U63" s="101">
        <v>59</v>
      </c>
      <c r="V63" s="102">
        <v>288</v>
      </c>
      <c r="W63" s="103">
        <v>5.8</v>
      </c>
      <c r="X63" s="104">
        <v>20.22</v>
      </c>
      <c r="Y63" s="86">
        <f>Z62-1</f>
        <v>270</v>
      </c>
      <c r="Z63" s="115"/>
      <c r="AA63" s="90">
        <f>AB62+0.01</f>
        <v>5.457999999999991</v>
      </c>
      <c r="AB63" s="113"/>
      <c r="AC63" s="90">
        <f>AD62+0.01</f>
        <v>7.432000000000004</v>
      </c>
      <c r="AD63" s="113"/>
      <c r="AE63" s="90">
        <f>AF62+0.01</f>
        <v>11.968999999999983</v>
      </c>
      <c r="AF63" s="113"/>
      <c r="AG63" s="91">
        <f>AH62+$AM$3</f>
        <v>0.0011040509259259263</v>
      </c>
      <c r="AH63" s="114"/>
      <c r="AI63" s="91">
        <f>AJ62+$AM$3</f>
        <v>0.0014896990740740747</v>
      </c>
      <c r="AJ63" s="114"/>
      <c r="AK63" s="90">
        <f>AL62+0.01</f>
        <v>27.08599999999999</v>
      </c>
      <c r="AL63" s="113"/>
      <c r="AM63" s="91">
        <f>AN62+$AM$3</f>
        <v>0.0006172453703703704</v>
      </c>
      <c r="AN63" s="114"/>
    </row>
    <row r="64" spans="1:40" ht="11.25">
      <c r="A64" s="72">
        <f>B64</f>
        <v>270</v>
      </c>
      <c r="B64" s="110">
        <v>270</v>
      </c>
      <c r="C64" s="107">
        <f>D64</f>
        <v>5.26</v>
      </c>
      <c r="D64" s="111">
        <v>5.26</v>
      </c>
      <c r="E64" s="107">
        <f>F64</f>
        <v>6.81</v>
      </c>
      <c r="F64" s="112">
        <v>6.81</v>
      </c>
      <c r="G64" s="107">
        <f>H64</f>
        <v>10.72</v>
      </c>
      <c r="H64" s="113">
        <v>10.72</v>
      </c>
      <c r="I64" s="91">
        <f>J64</f>
        <v>0.00095775462962963</v>
      </c>
      <c r="J64" s="114">
        <v>0.00095775462962963</v>
      </c>
      <c r="K64" s="91">
        <f>L64</f>
        <v>0.00130740740740741</v>
      </c>
      <c r="L64" s="114">
        <v>0.00130740740740741</v>
      </c>
      <c r="M64" s="107">
        <f>N64</f>
        <v>27</v>
      </c>
      <c r="N64" s="111">
        <v>27</v>
      </c>
      <c r="O64" s="91">
        <f>P64</f>
        <v>0.000606481481481481</v>
      </c>
      <c r="P64" s="91">
        <v>0.000606481481481481</v>
      </c>
      <c r="Q64" s="78">
        <v>319</v>
      </c>
      <c r="R64" s="98">
        <v>318.6</v>
      </c>
      <c r="S64" s="118">
        <v>6.41</v>
      </c>
      <c r="T64" s="119">
        <v>25.58</v>
      </c>
      <c r="U64" s="101">
        <v>60</v>
      </c>
      <c r="V64" s="102">
        <v>290</v>
      </c>
      <c r="W64" s="103">
        <v>5.84</v>
      </c>
      <c r="X64" s="104">
        <v>20.47</v>
      </c>
      <c r="Y64" s="86">
        <f>Z64</f>
        <v>270</v>
      </c>
      <c r="Z64" s="115">
        <v>270</v>
      </c>
      <c r="AA64" s="90">
        <f>AB64</f>
        <v>5.459999999999992</v>
      </c>
      <c r="AB64" s="113">
        <v>5.459999999999992</v>
      </c>
      <c r="AC64" s="90">
        <f>AD64</f>
        <v>7.44</v>
      </c>
      <c r="AD64" s="113">
        <v>7.44</v>
      </c>
      <c r="AE64" s="90">
        <f>AF64</f>
        <v>11.98</v>
      </c>
      <c r="AF64" s="113">
        <v>11.98</v>
      </c>
      <c r="AG64" s="91">
        <f>AH64</f>
        <v>0.0011064814814814817</v>
      </c>
      <c r="AH64" s="114">
        <v>0.0011064814814814817</v>
      </c>
      <c r="AI64" s="91">
        <f>AJ64</f>
        <v>0.001493055555555556</v>
      </c>
      <c r="AJ64" s="114">
        <v>0.001493055555555556</v>
      </c>
      <c r="AK64" s="90">
        <f>AL64</f>
        <v>27.12</v>
      </c>
      <c r="AL64" s="113">
        <v>27.12</v>
      </c>
      <c r="AM64" s="91">
        <f>AN64</f>
        <v>0.0006180555555555556</v>
      </c>
      <c r="AN64" s="114">
        <v>0.0006180555555555556</v>
      </c>
    </row>
    <row r="65" spans="1:40" ht="11.25">
      <c r="A65" s="72">
        <f>B64-1</f>
        <v>269</v>
      </c>
      <c r="B65" s="110"/>
      <c r="C65" s="107">
        <f>D64+$O$1</f>
        <v>5.27</v>
      </c>
      <c r="D65" s="111"/>
      <c r="E65" s="107">
        <f>F64+$O$1</f>
        <v>6.819999999999999</v>
      </c>
      <c r="F65" s="112"/>
      <c r="G65" s="107">
        <f>H64+$O$1</f>
        <v>10.73</v>
      </c>
      <c r="H65" s="113"/>
      <c r="I65" s="91">
        <f>J64+$P$1</f>
        <v>0.0009578703703703708</v>
      </c>
      <c r="J65" s="114"/>
      <c r="K65" s="91">
        <f>L64+$P$1</f>
        <v>0.0013075231481481508</v>
      </c>
      <c r="L65" s="114"/>
      <c r="M65" s="107">
        <f>N64+$O$1</f>
        <v>27.01</v>
      </c>
      <c r="N65" s="111"/>
      <c r="O65" s="91">
        <f>P64+$P$1</f>
        <v>0.0006065972222222217</v>
      </c>
      <c r="P65" s="91"/>
      <c r="Q65" s="78">
        <v>321</v>
      </c>
      <c r="R65" s="98">
        <v>320.76</v>
      </c>
      <c r="S65" s="118">
        <v>6.46</v>
      </c>
      <c r="T65" s="119">
        <v>25.92</v>
      </c>
      <c r="U65" s="101">
        <v>61</v>
      </c>
      <c r="V65" s="102">
        <v>292</v>
      </c>
      <c r="W65" s="103">
        <v>5.88</v>
      </c>
      <c r="X65" s="104">
        <v>20.73</v>
      </c>
      <c r="Y65" s="86">
        <f>Z64-1</f>
        <v>269</v>
      </c>
      <c r="Z65" s="115"/>
      <c r="AA65" s="90">
        <f>AB64+0.01</f>
        <v>5.469999999999992</v>
      </c>
      <c r="AB65" s="113"/>
      <c r="AC65" s="90">
        <f>AD64+0.01</f>
        <v>7.45</v>
      </c>
      <c r="AD65" s="113"/>
      <c r="AE65" s="90">
        <f>AF64+0.01</f>
        <v>11.99</v>
      </c>
      <c r="AF65" s="113"/>
      <c r="AG65" s="91">
        <f>AH64+$AM$3</f>
        <v>0.0011065972222222226</v>
      </c>
      <c r="AH65" s="114"/>
      <c r="AI65" s="91">
        <f>AJ64+$AM$3</f>
        <v>0.001493171296296297</v>
      </c>
      <c r="AJ65" s="114"/>
      <c r="AK65" s="90">
        <f>AL64+0.01</f>
        <v>27.130000000000003</v>
      </c>
      <c r="AL65" s="113"/>
      <c r="AM65" s="91">
        <f>AN64+$AM$3</f>
        <v>0.0006181712962962964</v>
      </c>
      <c r="AN65" s="114"/>
    </row>
    <row r="66" spans="1:40" ht="11.25">
      <c r="A66" s="72">
        <f>B66</f>
        <v>269</v>
      </c>
      <c r="B66" s="110">
        <v>269</v>
      </c>
      <c r="C66" s="107">
        <f>D66</f>
        <v>5.27</v>
      </c>
      <c r="D66" s="111">
        <v>5.27</v>
      </c>
      <c r="E66" s="107">
        <f>F66</f>
        <v>6.83</v>
      </c>
      <c r="F66" s="112">
        <v>6.83</v>
      </c>
      <c r="G66" s="107">
        <f>H66</f>
        <v>10.74</v>
      </c>
      <c r="H66" s="113">
        <v>10.74</v>
      </c>
      <c r="I66" s="91">
        <f>J66</f>
        <v>0.000960763888888889</v>
      </c>
      <c r="J66" s="114">
        <v>0.000960763888888889</v>
      </c>
      <c r="K66" s="91">
        <f>L66</f>
        <v>0.00131145833333333</v>
      </c>
      <c r="L66" s="114">
        <v>0.00131145833333333</v>
      </c>
      <c r="M66" s="107">
        <f>N66</f>
        <v>27.05</v>
      </c>
      <c r="N66" s="111">
        <v>27.05</v>
      </c>
      <c r="O66" s="91">
        <f>P66</f>
        <v>0.000607407407407407</v>
      </c>
      <c r="P66" s="114">
        <v>0.000607407407407407</v>
      </c>
      <c r="Q66" s="78">
        <v>323</v>
      </c>
      <c r="R66" s="98">
        <v>322.92</v>
      </c>
      <c r="S66" s="118">
        <v>6.51</v>
      </c>
      <c r="T66" s="119">
        <v>26.25</v>
      </c>
      <c r="U66" s="101">
        <v>62</v>
      </c>
      <c r="V66" s="102">
        <v>294</v>
      </c>
      <c r="W66" s="103">
        <v>5.93</v>
      </c>
      <c r="X66" s="104">
        <v>20.98</v>
      </c>
      <c r="Y66" s="86">
        <f>Z66</f>
        <v>269</v>
      </c>
      <c r="Z66" s="115">
        <v>269</v>
      </c>
      <c r="AA66" s="90">
        <f>AB66</f>
        <v>5.471999999999992</v>
      </c>
      <c r="AB66" s="113">
        <v>5.471999999999992</v>
      </c>
      <c r="AC66" s="90">
        <f>AD66</f>
        <v>7.458000000000004</v>
      </c>
      <c r="AD66" s="113">
        <v>7.458000000000004</v>
      </c>
      <c r="AE66" s="90">
        <f>AF66</f>
        <v>12.000999999999985</v>
      </c>
      <c r="AF66" s="113">
        <v>12.000999999999985</v>
      </c>
      <c r="AG66" s="91">
        <f>AH66</f>
        <v>0.001109027777777778</v>
      </c>
      <c r="AH66" s="114">
        <v>0.001109027777777778</v>
      </c>
      <c r="AI66" s="91">
        <f>AJ66</f>
        <v>0.0014965277777777783</v>
      </c>
      <c r="AJ66" s="114">
        <v>0.0014965277777777783</v>
      </c>
      <c r="AK66" s="90">
        <f>AL66</f>
        <v>27.16399999999999</v>
      </c>
      <c r="AL66" s="113">
        <v>27.16399999999999</v>
      </c>
      <c r="AM66" s="91">
        <f>AN66</f>
        <v>0.0006189814814814815</v>
      </c>
      <c r="AN66" s="114">
        <v>0.0006189814814814815</v>
      </c>
    </row>
    <row r="67" spans="1:40" ht="11.25">
      <c r="A67" s="72">
        <f>B66-1</f>
        <v>268</v>
      </c>
      <c r="B67" s="110"/>
      <c r="C67" s="107">
        <f>D66+$O$1</f>
        <v>5.279999999999999</v>
      </c>
      <c r="D67" s="111"/>
      <c r="E67" s="107">
        <f>F66+$O$1</f>
        <v>6.84</v>
      </c>
      <c r="F67" s="112"/>
      <c r="G67" s="107">
        <f>H66+$O$1</f>
        <v>10.75</v>
      </c>
      <c r="H67" s="113"/>
      <c r="I67" s="91">
        <f>J66+$P$1</f>
        <v>0.0009608796296296298</v>
      </c>
      <c r="J67" s="114"/>
      <c r="K67" s="91">
        <f>L66+$P$1</f>
        <v>0.001311574074074071</v>
      </c>
      <c r="L67" s="114"/>
      <c r="M67" s="107">
        <f>N66+$O$1</f>
        <v>27.060000000000002</v>
      </c>
      <c r="N67" s="111"/>
      <c r="O67" s="91">
        <f>P66+$P$1</f>
        <v>0.0006075231481481477</v>
      </c>
      <c r="P67" s="114"/>
      <c r="Q67" s="78">
        <v>325</v>
      </c>
      <c r="R67" s="98">
        <v>325.08</v>
      </c>
      <c r="S67" s="118">
        <v>6.57</v>
      </c>
      <c r="T67" s="119">
        <v>26.59</v>
      </c>
      <c r="U67" s="101">
        <v>63</v>
      </c>
      <c r="V67" s="102">
        <v>295</v>
      </c>
      <c r="W67" s="103">
        <v>5.97</v>
      </c>
      <c r="X67" s="104">
        <v>21.24</v>
      </c>
      <c r="Y67" s="86">
        <f>Z66-1</f>
        <v>268</v>
      </c>
      <c r="Z67" s="115"/>
      <c r="AA67" s="90">
        <f>AB66+0.01</f>
        <v>5.481999999999992</v>
      </c>
      <c r="AB67" s="113"/>
      <c r="AC67" s="90">
        <f>AD66+0.01</f>
        <v>7.4680000000000035</v>
      </c>
      <c r="AD67" s="113"/>
      <c r="AE67" s="90">
        <f>AF66+0.01</f>
        <v>12.010999999999985</v>
      </c>
      <c r="AF67" s="113"/>
      <c r="AG67" s="91">
        <f>AH66+$AM$3</f>
        <v>0.0011091435185185189</v>
      </c>
      <c r="AH67" s="114"/>
      <c r="AI67" s="91">
        <f>AJ66+$AM$3</f>
        <v>0.0014966435185185191</v>
      </c>
      <c r="AJ67" s="114"/>
      <c r="AK67" s="90">
        <f>AL66+0.01</f>
        <v>27.173999999999992</v>
      </c>
      <c r="AL67" s="113"/>
      <c r="AM67" s="91">
        <f>AN66+$AM$3</f>
        <v>0.0006190972222222223</v>
      </c>
      <c r="AN67" s="114"/>
    </row>
    <row r="68" spans="1:40" ht="11.25">
      <c r="A68" s="72">
        <f>B68</f>
        <v>268</v>
      </c>
      <c r="B68" s="116">
        <v>268</v>
      </c>
      <c r="C68" s="107">
        <f>D68</f>
        <v>5.28</v>
      </c>
      <c r="D68" s="111">
        <v>5.28</v>
      </c>
      <c r="E68" s="107">
        <f>F68</f>
        <v>6.85</v>
      </c>
      <c r="F68" s="112">
        <v>6.85</v>
      </c>
      <c r="G68" s="107">
        <f>H68</f>
        <v>10.77</v>
      </c>
      <c r="H68" s="113">
        <v>10.77</v>
      </c>
      <c r="I68" s="91">
        <f>J68</f>
        <v>0.0009636574074074074</v>
      </c>
      <c r="J68" s="114">
        <v>0.0009636574074074074</v>
      </c>
      <c r="K68" s="91">
        <f>L68</f>
        <v>0.00131550925925926</v>
      </c>
      <c r="L68" s="114">
        <v>0.00131550925925926</v>
      </c>
      <c r="M68" s="107">
        <f>N68</f>
        <v>27.1</v>
      </c>
      <c r="N68" s="111">
        <v>27.1</v>
      </c>
      <c r="O68" s="91">
        <f>P68</f>
        <v>0.000608333333333333</v>
      </c>
      <c r="P68" s="91">
        <v>0.000608333333333333</v>
      </c>
      <c r="Q68" s="78">
        <v>327</v>
      </c>
      <c r="R68" s="98">
        <v>327.24</v>
      </c>
      <c r="S68" s="118">
        <v>6.62</v>
      </c>
      <c r="T68" s="119">
        <v>26.92</v>
      </c>
      <c r="U68" s="101">
        <v>64</v>
      </c>
      <c r="V68" s="102">
        <v>297</v>
      </c>
      <c r="W68" s="103">
        <v>6.02</v>
      </c>
      <c r="X68" s="104">
        <v>21.49</v>
      </c>
      <c r="Y68" s="86">
        <f>Z68</f>
        <v>268</v>
      </c>
      <c r="Z68" s="115">
        <v>268</v>
      </c>
      <c r="AA68" s="90">
        <f>AB68</f>
        <v>5.483999999999993</v>
      </c>
      <c r="AB68" s="113">
        <v>5.483999999999993</v>
      </c>
      <c r="AC68" s="90">
        <f>AD68</f>
        <v>7.4760000000000035</v>
      </c>
      <c r="AD68" s="113">
        <v>7.4760000000000035</v>
      </c>
      <c r="AE68" s="90">
        <f>AF68</f>
        <v>12.021999999999986</v>
      </c>
      <c r="AF68" s="113">
        <v>12.021999999999986</v>
      </c>
      <c r="AG68" s="91">
        <f>AH68</f>
        <v>0.0011115740740740743</v>
      </c>
      <c r="AH68" s="114">
        <v>0.0011115740740740743</v>
      </c>
      <c r="AI68" s="91">
        <f>AJ68</f>
        <v>0.0015000000000000005</v>
      </c>
      <c r="AJ68" s="114">
        <v>0.0015000000000000005</v>
      </c>
      <c r="AK68" s="90">
        <f>AL68</f>
        <v>27.20799999999999</v>
      </c>
      <c r="AL68" s="113">
        <v>27.20799999999999</v>
      </c>
      <c r="AM68" s="91">
        <f>AN68</f>
        <v>0.0006199074074074075</v>
      </c>
      <c r="AN68" s="114">
        <v>0.0006199074074074075</v>
      </c>
    </row>
    <row r="69" spans="1:40" ht="11.25">
      <c r="A69" s="72">
        <f>B68-1</f>
        <v>267</v>
      </c>
      <c r="B69" s="116"/>
      <c r="C69" s="107">
        <f>D68+$O$1</f>
        <v>5.29</v>
      </c>
      <c r="D69" s="111"/>
      <c r="E69" s="107">
        <f>F68+$O$1</f>
        <v>6.859999999999999</v>
      </c>
      <c r="F69" s="112"/>
      <c r="G69" s="107">
        <f>H68+$O$1</f>
        <v>10.78</v>
      </c>
      <c r="H69" s="113"/>
      <c r="I69" s="91">
        <f>J68+$P$1</f>
        <v>0.0009637731481481482</v>
      </c>
      <c r="J69" s="114"/>
      <c r="K69" s="91">
        <f>L68+$P$1</f>
        <v>0.0013156250000000008</v>
      </c>
      <c r="L69" s="114"/>
      <c r="M69" s="107">
        <f>N68+$O$1</f>
        <v>27.110000000000003</v>
      </c>
      <c r="N69" s="111"/>
      <c r="O69" s="91">
        <f>P68+$P$1</f>
        <v>0.0006084490740740738</v>
      </c>
      <c r="P69" s="91"/>
      <c r="Q69" s="78">
        <v>329</v>
      </c>
      <c r="R69" s="98">
        <v>329.4</v>
      </c>
      <c r="S69" s="118">
        <v>6.67</v>
      </c>
      <c r="T69" s="119">
        <v>27.26</v>
      </c>
      <c r="U69" s="101">
        <v>65</v>
      </c>
      <c r="V69" s="102">
        <v>299</v>
      </c>
      <c r="W69" s="103">
        <v>6.06</v>
      </c>
      <c r="X69" s="104">
        <v>21.75</v>
      </c>
      <c r="Y69" s="86">
        <f>Z68-1</f>
        <v>267</v>
      </c>
      <c r="Z69" s="115"/>
      <c r="AA69" s="90">
        <f>AB68+0.01</f>
        <v>5.493999999999993</v>
      </c>
      <c r="AB69" s="113"/>
      <c r="AC69" s="90">
        <f>AD68+0.01</f>
        <v>7.486000000000003</v>
      </c>
      <c r="AD69" s="113"/>
      <c r="AE69" s="90">
        <f>AF68+0.01</f>
        <v>12.031999999999986</v>
      </c>
      <c r="AF69" s="113"/>
      <c r="AG69" s="91">
        <f>AH68+$AM$3</f>
        <v>0.0011116898148148151</v>
      </c>
      <c r="AH69" s="114"/>
      <c r="AI69" s="91">
        <f>AJ68+$AM$3</f>
        <v>0.0015001157407407413</v>
      </c>
      <c r="AJ69" s="114"/>
      <c r="AK69" s="90">
        <f>AL68+0.01</f>
        <v>27.217999999999993</v>
      </c>
      <c r="AL69" s="113"/>
      <c r="AM69" s="91">
        <f>AN68+$AM$3</f>
        <v>0.0006200231481481482</v>
      </c>
      <c r="AN69" s="114"/>
    </row>
    <row r="70" spans="1:40" ht="11.25">
      <c r="A70" s="72">
        <f>B70</f>
        <v>267</v>
      </c>
      <c r="B70" s="110">
        <v>267</v>
      </c>
      <c r="C70" s="107">
        <f>D70</f>
        <v>5.3</v>
      </c>
      <c r="D70" s="111">
        <v>5.3</v>
      </c>
      <c r="E70" s="107">
        <f>F70</f>
        <v>6.87</v>
      </c>
      <c r="F70" s="112">
        <v>6.87</v>
      </c>
      <c r="G70" s="107">
        <f>H70</f>
        <v>10.79</v>
      </c>
      <c r="H70" s="113">
        <v>10.79</v>
      </c>
      <c r="I70" s="91">
        <f>J70</f>
        <v>0.000966898148148148</v>
      </c>
      <c r="J70" s="114">
        <v>0.000966898148148148</v>
      </c>
      <c r="K70" s="91">
        <f>L70</f>
        <v>0.0013196759259259262</v>
      </c>
      <c r="L70" s="114">
        <v>0.0013196759259259262</v>
      </c>
      <c r="M70" s="107">
        <f>N70</f>
        <v>27.15</v>
      </c>
      <c r="N70" s="111">
        <v>27.15</v>
      </c>
      <c r="O70" s="91">
        <f>P70</f>
        <v>0.000609259259259259</v>
      </c>
      <c r="P70" s="114">
        <v>0.000609259259259259</v>
      </c>
      <c r="Q70" s="78">
        <v>332</v>
      </c>
      <c r="R70" s="98">
        <v>331.56</v>
      </c>
      <c r="S70" s="118">
        <v>6.72</v>
      </c>
      <c r="T70" s="119">
        <v>27.59</v>
      </c>
      <c r="U70" s="101">
        <v>66</v>
      </c>
      <c r="V70" s="102">
        <v>300</v>
      </c>
      <c r="W70" s="103">
        <v>6.1</v>
      </c>
      <c r="X70" s="104">
        <v>22</v>
      </c>
      <c r="Y70" s="86">
        <f>Z70</f>
        <v>267</v>
      </c>
      <c r="Z70" s="115">
        <v>267</v>
      </c>
      <c r="AA70" s="90">
        <f>AB70</f>
        <v>5.495999999999993</v>
      </c>
      <c r="AB70" s="113">
        <v>5.495999999999993</v>
      </c>
      <c r="AC70" s="90">
        <f>AD70</f>
        <v>7.494000000000003</v>
      </c>
      <c r="AD70" s="113">
        <v>7.494000000000003</v>
      </c>
      <c r="AE70" s="90">
        <f>AF70</f>
        <v>12.042999999999987</v>
      </c>
      <c r="AF70" s="113">
        <v>12.042999999999987</v>
      </c>
      <c r="AG70" s="91">
        <f>AH70</f>
        <v>0.0011141203703703706</v>
      </c>
      <c r="AH70" s="114">
        <v>0.0011141203703703706</v>
      </c>
      <c r="AI70" s="91">
        <f>AJ70</f>
        <v>0.0015034722222222227</v>
      </c>
      <c r="AJ70" s="114">
        <v>0.0015034722222222227</v>
      </c>
      <c r="AK70" s="90">
        <f>AL70</f>
        <v>27.251999999999992</v>
      </c>
      <c r="AL70" s="113">
        <v>27.251999999999992</v>
      </c>
      <c r="AM70" s="91">
        <f>AN70</f>
        <v>0.0006208333333333334</v>
      </c>
      <c r="AN70" s="114">
        <v>0.0006208333333333334</v>
      </c>
    </row>
    <row r="71" spans="1:40" ht="11.25">
      <c r="A71" s="72">
        <f>B70-1</f>
        <v>266</v>
      </c>
      <c r="B71" s="110"/>
      <c r="C71" s="107">
        <f>D70+$O$1</f>
        <v>5.31</v>
      </c>
      <c r="D71" s="111"/>
      <c r="E71" s="107">
        <f>F70+$O$1</f>
        <v>6.88</v>
      </c>
      <c r="F71" s="112"/>
      <c r="G71" s="107">
        <f>H70+$O$1</f>
        <v>10.799999999999999</v>
      </c>
      <c r="H71" s="113"/>
      <c r="I71" s="91">
        <f>J70+$P$1</f>
        <v>0.0009670138888888888</v>
      </c>
      <c r="J71" s="114"/>
      <c r="K71" s="91">
        <f>L70+$P$1</f>
        <v>0.001319791666666667</v>
      </c>
      <c r="L71" s="114"/>
      <c r="M71" s="107">
        <f>N70+$O$1</f>
        <v>27.16</v>
      </c>
      <c r="N71" s="111"/>
      <c r="O71" s="91">
        <f>P70+$P$1</f>
        <v>0.0006093749999999998</v>
      </c>
      <c r="P71" s="114"/>
      <c r="Q71" s="78">
        <v>334</v>
      </c>
      <c r="R71" s="98">
        <v>333.72</v>
      </c>
      <c r="S71" s="118">
        <v>6.78</v>
      </c>
      <c r="T71" s="119">
        <v>27.92</v>
      </c>
      <c r="U71" s="101">
        <v>67</v>
      </c>
      <c r="V71" s="102">
        <v>302</v>
      </c>
      <c r="W71" s="103">
        <v>6.15</v>
      </c>
      <c r="X71" s="104">
        <v>22.26</v>
      </c>
      <c r="Y71" s="86">
        <f>Z70-1</f>
        <v>266</v>
      </c>
      <c r="Z71" s="115"/>
      <c r="AA71" s="90">
        <f>AB70+0.01</f>
        <v>5.505999999999993</v>
      </c>
      <c r="AB71" s="113"/>
      <c r="AC71" s="90">
        <f>AD70+0.01</f>
        <v>7.504000000000003</v>
      </c>
      <c r="AD71" s="113"/>
      <c r="AE71" s="90">
        <f>AF70+0.01</f>
        <v>12.052999999999987</v>
      </c>
      <c r="AF71" s="113"/>
      <c r="AG71" s="91">
        <f>AH70+$AM$3</f>
        <v>0.0011142361111111114</v>
      </c>
      <c r="AH71" s="114"/>
      <c r="AI71" s="91">
        <f>AJ70+$AM$3</f>
        <v>0.0015035879629629635</v>
      </c>
      <c r="AJ71" s="114"/>
      <c r="AK71" s="90">
        <f>AL70+0.01</f>
        <v>27.261999999999993</v>
      </c>
      <c r="AL71" s="113"/>
      <c r="AM71" s="91">
        <f>AN70+$AM$3</f>
        <v>0.0006209490740740741</v>
      </c>
      <c r="AN71" s="114"/>
    </row>
    <row r="72" spans="1:40" ht="11.25">
      <c r="A72" s="72">
        <f>B72</f>
        <v>266</v>
      </c>
      <c r="B72" s="110">
        <v>266</v>
      </c>
      <c r="C72" s="107">
        <f>D72</f>
        <v>5.31</v>
      </c>
      <c r="D72" s="111">
        <v>5.31</v>
      </c>
      <c r="E72" s="107">
        <f>F72</f>
        <v>6.89</v>
      </c>
      <c r="F72" s="112">
        <v>6.89</v>
      </c>
      <c r="G72" s="107">
        <f>H72</f>
        <v>10.82</v>
      </c>
      <c r="H72" s="113">
        <v>10.82</v>
      </c>
      <c r="I72" s="91">
        <f>J72</f>
        <v>0.0009699074074074075</v>
      </c>
      <c r="J72" s="114">
        <v>0.0009699074074074075</v>
      </c>
      <c r="K72" s="91">
        <f>L72</f>
        <v>0.0013237268518518518</v>
      </c>
      <c r="L72" s="114">
        <v>0.0013237268518518518</v>
      </c>
      <c r="M72" s="107">
        <f>N72</f>
        <v>27.2</v>
      </c>
      <c r="N72" s="111">
        <v>27.2</v>
      </c>
      <c r="O72" s="91">
        <f>P72</f>
        <v>0.000610185185185185</v>
      </c>
      <c r="P72" s="91">
        <v>0.000610185185185185</v>
      </c>
      <c r="Q72" s="78">
        <v>336</v>
      </c>
      <c r="R72" s="98">
        <v>335.88</v>
      </c>
      <c r="S72" s="118">
        <v>6.83</v>
      </c>
      <c r="T72" s="119">
        <v>28.26</v>
      </c>
      <c r="U72" s="101">
        <v>68</v>
      </c>
      <c r="V72" s="102">
        <v>304</v>
      </c>
      <c r="W72" s="103">
        <v>6.19</v>
      </c>
      <c r="X72" s="104">
        <v>22.51</v>
      </c>
      <c r="Y72" s="86">
        <f>Z72</f>
        <v>266</v>
      </c>
      <c r="Z72" s="115">
        <v>266</v>
      </c>
      <c r="AA72" s="90">
        <f>AB72</f>
        <v>5.507999999999994</v>
      </c>
      <c r="AB72" s="113">
        <v>5.507999999999994</v>
      </c>
      <c r="AC72" s="90">
        <f>AD72</f>
        <v>7.512000000000003</v>
      </c>
      <c r="AD72" s="113">
        <v>7.512000000000003</v>
      </c>
      <c r="AE72" s="90">
        <f>AF72</f>
        <v>12.063999999999988</v>
      </c>
      <c r="AF72" s="113">
        <v>12.063999999999988</v>
      </c>
      <c r="AG72" s="91">
        <f>AH72</f>
        <v>0.0011166666666666668</v>
      </c>
      <c r="AH72" s="114">
        <v>0.0011166666666666668</v>
      </c>
      <c r="AI72" s="91">
        <f>AJ72</f>
        <v>0.0015069444444444449</v>
      </c>
      <c r="AJ72" s="114">
        <v>0.0015069444444444449</v>
      </c>
      <c r="AK72" s="90">
        <f>AL72</f>
        <v>27.295999999999992</v>
      </c>
      <c r="AL72" s="113">
        <v>27.295999999999992</v>
      </c>
      <c r="AM72" s="91">
        <f>AN72</f>
        <v>0.0006217592592592593</v>
      </c>
      <c r="AN72" s="114">
        <v>0.0006217592592592593</v>
      </c>
    </row>
    <row r="73" spans="1:40" ht="11.25">
      <c r="A73" s="72">
        <f>B72-1</f>
        <v>265</v>
      </c>
      <c r="B73" s="110"/>
      <c r="C73" s="107">
        <f>D72+$O$1</f>
        <v>5.319999999999999</v>
      </c>
      <c r="D73" s="111"/>
      <c r="E73" s="107">
        <f>F72+$O$1</f>
        <v>6.8999999999999995</v>
      </c>
      <c r="F73" s="112"/>
      <c r="G73" s="107">
        <f>H72+$O$1</f>
        <v>10.83</v>
      </c>
      <c r="H73" s="113"/>
      <c r="I73" s="91">
        <f>J72+$P$1</f>
        <v>0.0009700231481481482</v>
      </c>
      <c r="J73" s="114"/>
      <c r="K73" s="91">
        <f>L72+$P$1</f>
        <v>0.0013238425925925926</v>
      </c>
      <c r="L73" s="114"/>
      <c r="M73" s="107">
        <f>N72+$O$1</f>
        <v>27.21</v>
      </c>
      <c r="N73" s="111"/>
      <c r="O73" s="91">
        <f>P72+$P$1</f>
        <v>0.0006103009259259257</v>
      </c>
      <c r="P73" s="91"/>
      <c r="Q73" s="78">
        <v>338</v>
      </c>
      <c r="R73" s="98">
        <v>338.04</v>
      </c>
      <c r="S73" s="118">
        <v>6.88</v>
      </c>
      <c r="T73" s="119">
        <v>28.59</v>
      </c>
      <c r="U73" s="101">
        <v>69</v>
      </c>
      <c r="V73" s="102">
        <v>306</v>
      </c>
      <c r="W73" s="103">
        <v>6.24</v>
      </c>
      <c r="X73" s="104">
        <v>22.77</v>
      </c>
      <c r="Y73" s="86">
        <f>Z72-1</f>
        <v>265</v>
      </c>
      <c r="Z73" s="115"/>
      <c r="AA73" s="90">
        <f>AB72+0.01</f>
        <v>5.517999999999994</v>
      </c>
      <c r="AB73" s="113"/>
      <c r="AC73" s="90">
        <f>AD72+0.01</f>
        <v>7.522000000000003</v>
      </c>
      <c r="AD73" s="113"/>
      <c r="AE73" s="90">
        <f>AF72+0.01</f>
        <v>12.073999999999987</v>
      </c>
      <c r="AF73" s="113"/>
      <c r="AG73" s="91">
        <f>AH72+$AM$3</f>
        <v>0.0011167824074074077</v>
      </c>
      <c r="AH73" s="114"/>
      <c r="AI73" s="91">
        <f>AJ72+$AM$3</f>
        <v>0.0015070601851851857</v>
      </c>
      <c r="AJ73" s="114"/>
      <c r="AK73" s="90">
        <f>AL72+0.01</f>
        <v>27.305999999999994</v>
      </c>
      <c r="AL73" s="113"/>
      <c r="AM73" s="91">
        <f>AN72+$AM$3</f>
        <v>0.000621875</v>
      </c>
      <c r="AN73" s="114"/>
    </row>
    <row r="74" spans="1:40" ht="11.25">
      <c r="A74" s="72">
        <f>B74</f>
        <v>265</v>
      </c>
      <c r="B74" s="116">
        <v>265</v>
      </c>
      <c r="C74" s="107">
        <f>D74</f>
        <v>5.32</v>
      </c>
      <c r="D74" s="111">
        <v>5.32</v>
      </c>
      <c r="E74" s="107">
        <f>F74</f>
        <v>6.91</v>
      </c>
      <c r="F74" s="112">
        <v>6.91</v>
      </c>
      <c r="G74" s="107">
        <f>H74</f>
        <v>10.84</v>
      </c>
      <c r="H74" s="113">
        <v>10.84</v>
      </c>
      <c r="I74" s="91">
        <f>J74</f>
        <v>0.000972916666666667</v>
      </c>
      <c r="J74" s="114">
        <v>0.000972916666666667</v>
      </c>
      <c r="K74" s="91">
        <f>L74</f>
        <v>0.00132777777777778</v>
      </c>
      <c r="L74" s="114">
        <v>0.00132777777777778</v>
      </c>
      <c r="M74" s="107">
        <f>N74</f>
        <v>27.25</v>
      </c>
      <c r="N74" s="111">
        <v>27.25</v>
      </c>
      <c r="O74" s="91">
        <f>P74</f>
        <v>0.000611111111111111</v>
      </c>
      <c r="P74" s="114">
        <v>0.000611111111111111</v>
      </c>
      <c r="Q74" s="78">
        <v>340</v>
      </c>
      <c r="R74" s="98">
        <v>340.2</v>
      </c>
      <c r="S74" s="118">
        <v>6.94</v>
      </c>
      <c r="T74" s="119">
        <v>28.93</v>
      </c>
      <c r="U74" s="101">
        <v>70</v>
      </c>
      <c r="V74" s="102">
        <v>307</v>
      </c>
      <c r="W74" s="103">
        <v>6.28</v>
      </c>
      <c r="X74" s="104">
        <v>23.02</v>
      </c>
      <c r="Y74" s="86">
        <f>Z74</f>
        <v>265</v>
      </c>
      <c r="Z74" s="115">
        <v>265</v>
      </c>
      <c r="AA74" s="90">
        <f>AB74</f>
        <v>5.519999999999994</v>
      </c>
      <c r="AB74" s="113">
        <v>5.519999999999994</v>
      </c>
      <c r="AC74" s="90">
        <f>AD74</f>
        <v>7.53</v>
      </c>
      <c r="AD74" s="113">
        <v>7.53</v>
      </c>
      <c r="AE74" s="90">
        <f>AF74</f>
        <v>12.085</v>
      </c>
      <c r="AF74" s="113">
        <v>12.085</v>
      </c>
      <c r="AG74" s="91">
        <f>AH74</f>
        <v>0.0011192129629629631</v>
      </c>
      <c r="AH74" s="114">
        <v>0.0011192129629629631</v>
      </c>
      <c r="AI74" s="91">
        <f>AJ74</f>
        <v>0.001510416666666667</v>
      </c>
      <c r="AJ74" s="114">
        <v>0.001510416666666667</v>
      </c>
      <c r="AK74" s="90">
        <f>AL74</f>
        <v>27.34</v>
      </c>
      <c r="AL74" s="113">
        <v>27.34</v>
      </c>
      <c r="AM74" s="91">
        <f>AN74</f>
        <v>0.0006226851851851852</v>
      </c>
      <c r="AN74" s="114">
        <v>0.0006226851851851852</v>
      </c>
    </row>
    <row r="75" spans="1:40" ht="11.25">
      <c r="A75" s="72">
        <f>B74-1</f>
        <v>264</v>
      </c>
      <c r="B75" s="116"/>
      <c r="C75" s="107">
        <f>D74+$O$1</f>
        <v>5.33</v>
      </c>
      <c r="D75" s="111"/>
      <c r="E75" s="107">
        <f>F74+$O$1</f>
        <v>6.92</v>
      </c>
      <c r="F75" s="112"/>
      <c r="G75" s="107">
        <f>H74+$O$1</f>
        <v>10.85</v>
      </c>
      <c r="H75" s="113"/>
      <c r="I75" s="91">
        <f>J74+$P$1</f>
        <v>0.0009730324074074077</v>
      </c>
      <c r="J75" s="114"/>
      <c r="K75" s="91">
        <f>L74+$P$1</f>
        <v>0.0013278935185185208</v>
      </c>
      <c r="L75" s="114"/>
      <c r="M75" s="107">
        <f>N74+$O$1</f>
        <v>27.26</v>
      </c>
      <c r="N75" s="111"/>
      <c r="O75" s="91">
        <f>P74+$P$1</f>
        <v>0.0006112268518518517</v>
      </c>
      <c r="P75" s="114"/>
      <c r="Q75" s="78">
        <v>342</v>
      </c>
      <c r="R75" s="98">
        <v>342.36</v>
      </c>
      <c r="S75" s="118">
        <v>6.99</v>
      </c>
      <c r="T75" s="119">
        <v>29.26</v>
      </c>
      <c r="U75" s="101">
        <v>71</v>
      </c>
      <c r="V75" s="102">
        <v>309</v>
      </c>
      <c r="W75" s="103">
        <v>6.32</v>
      </c>
      <c r="X75" s="104">
        <v>23.28</v>
      </c>
      <c r="Y75" s="86">
        <f>Z74-1</f>
        <v>264</v>
      </c>
      <c r="Z75" s="115"/>
      <c r="AA75" s="90">
        <f>AB74+0.01</f>
        <v>5.529999999999994</v>
      </c>
      <c r="AB75" s="113"/>
      <c r="AC75" s="90">
        <f>AD74+0.01</f>
        <v>7.54</v>
      </c>
      <c r="AD75" s="113"/>
      <c r="AE75" s="90">
        <f>AF74+0.01</f>
        <v>12.095</v>
      </c>
      <c r="AF75" s="113"/>
      <c r="AG75" s="91">
        <f>AH74+$AM$3</f>
        <v>0.001119328703703704</v>
      </c>
      <c r="AH75" s="114"/>
      <c r="AI75" s="91">
        <f>AJ74+$AM$3</f>
        <v>0.001510532407407408</v>
      </c>
      <c r="AJ75" s="114"/>
      <c r="AK75" s="90">
        <f>AL74+0.01</f>
        <v>27.35</v>
      </c>
      <c r="AL75" s="113"/>
      <c r="AM75" s="91">
        <f>AN74+$AM$3</f>
        <v>0.000622800925925926</v>
      </c>
      <c r="AN75" s="114"/>
    </row>
    <row r="76" spans="1:40" ht="11.25">
      <c r="A76" s="72">
        <f>B76</f>
        <v>264</v>
      </c>
      <c r="B76" s="110">
        <v>264</v>
      </c>
      <c r="C76" s="107">
        <f>D76</f>
        <v>5.33</v>
      </c>
      <c r="D76" s="111">
        <v>5.33</v>
      </c>
      <c r="E76" s="107">
        <f>F76</f>
        <v>6.93</v>
      </c>
      <c r="F76" s="112">
        <v>6.93</v>
      </c>
      <c r="G76" s="107">
        <f>H76</f>
        <v>10.86</v>
      </c>
      <c r="H76" s="113">
        <v>10.86</v>
      </c>
      <c r="I76" s="91">
        <f>J76</f>
        <v>0.0009760416666666666</v>
      </c>
      <c r="J76" s="114">
        <v>0.0009760416666666666</v>
      </c>
      <c r="K76" s="91">
        <f>L76</f>
        <v>0.0013318287037037</v>
      </c>
      <c r="L76" s="114">
        <v>0.0013318287037037</v>
      </c>
      <c r="M76" s="107">
        <f>N76</f>
        <v>27.3</v>
      </c>
      <c r="N76" s="111">
        <v>27.3</v>
      </c>
      <c r="O76" s="91">
        <f>P76</f>
        <v>0.000612037037037037</v>
      </c>
      <c r="P76" s="91">
        <v>0.000612037037037037</v>
      </c>
      <c r="Q76" s="78">
        <v>345</v>
      </c>
      <c r="R76" s="98">
        <v>344.52</v>
      </c>
      <c r="S76" s="118">
        <v>7.04</v>
      </c>
      <c r="T76" s="119">
        <v>29.6</v>
      </c>
      <c r="U76" s="101">
        <v>72</v>
      </c>
      <c r="V76" s="102">
        <v>311</v>
      </c>
      <c r="W76" s="103">
        <v>6.37</v>
      </c>
      <c r="X76" s="104">
        <v>23.53</v>
      </c>
      <c r="Y76" s="86">
        <f>Z76</f>
        <v>264</v>
      </c>
      <c r="Z76" s="115">
        <v>264</v>
      </c>
      <c r="AA76" s="90">
        <f>AB76</f>
        <v>5.531999999999995</v>
      </c>
      <c r="AB76" s="113">
        <v>5.531999999999995</v>
      </c>
      <c r="AC76" s="90">
        <f>AD76</f>
        <v>7.548000000000003</v>
      </c>
      <c r="AD76" s="113">
        <v>7.548000000000003</v>
      </c>
      <c r="AE76" s="90">
        <f>AF76</f>
        <v>12.10599999999999</v>
      </c>
      <c r="AF76" s="113">
        <v>12.10599999999999</v>
      </c>
      <c r="AG76" s="91">
        <f>AH76</f>
        <v>0.0011217592592592594</v>
      </c>
      <c r="AH76" s="114">
        <v>0.0011217592592592594</v>
      </c>
      <c r="AI76" s="91">
        <f>AJ76</f>
        <v>0.0015138888888888893</v>
      </c>
      <c r="AJ76" s="114">
        <v>0.0015138888888888893</v>
      </c>
      <c r="AK76" s="90">
        <f>AL76</f>
        <v>27.383999999999993</v>
      </c>
      <c r="AL76" s="113">
        <v>27.383999999999993</v>
      </c>
      <c r="AM76" s="91">
        <f>AN76</f>
        <v>0.0006236111111111111</v>
      </c>
      <c r="AN76" s="114">
        <v>0.0006236111111111111</v>
      </c>
    </row>
    <row r="77" spans="1:40" ht="11.25">
      <c r="A77" s="72">
        <f>B76-1</f>
        <v>263</v>
      </c>
      <c r="B77" s="110"/>
      <c r="C77" s="107">
        <f>D76+$O$1</f>
        <v>5.34</v>
      </c>
      <c r="D77" s="111"/>
      <c r="E77" s="107">
        <f>F76+$O$1</f>
        <v>6.9399999999999995</v>
      </c>
      <c r="F77" s="112"/>
      <c r="G77" s="107">
        <f>H76+$O$1</f>
        <v>10.87</v>
      </c>
      <c r="H77" s="113"/>
      <c r="I77" s="91">
        <f>J76+$P$1</f>
        <v>0.0009761574074074074</v>
      </c>
      <c r="J77" s="114"/>
      <c r="K77" s="91">
        <f>L76+$P$1</f>
        <v>0.001331944444444441</v>
      </c>
      <c r="L77" s="114"/>
      <c r="M77" s="107">
        <f>N76+$O$1</f>
        <v>27.310000000000002</v>
      </c>
      <c r="N77" s="111"/>
      <c r="O77" s="91">
        <f>P76+$P$1</f>
        <v>0.0006121527777777778</v>
      </c>
      <c r="P77" s="91"/>
      <c r="Q77" s="78">
        <v>347</v>
      </c>
      <c r="R77" s="98">
        <v>346.68</v>
      </c>
      <c r="S77" s="118">
        <v>7.09</v>
      </c>
      <c r="T77" s="119">
        <v>29.93</v>
      </c>
      <c r="U77" s="101">
        <v>73</v>
      </c>
      <c r="V77" s="102">
        <v>312</v>
      </c>
      <c r="W77" s="103">
        <v>6.41</v>
      </c>
      <c r="X77" s="104">
        <v>23.79</v>
      </c>
      <c r="Y77" s="86">
        <f>Z76-1</f>
        <v>263</v>
      </c>
      <c r="Z77" s="115"/>
      <c r="AA77" s="90">
        <f>AB76+0.01</f>
        <v>5.5419999999999945</v>
      </c>
      <c r="AB77" s="113"/>
      <c r="AC77" s="90">
        <f>AD76+0.01</f>
        <v>7.5580000000000025</v>
      </c>
      <c r="AD77" s="113"/>
      <c r="AE77" s="90">
        <f>AF76+0.01</f>
        <v>12.115999999999989</v>
      </c>
      <c r="AF77" s="113"/>
      <c r="AG77" s="91">
        <f>AH76+$AM$3</f>
        <v>0.0011218750000000003</v>
      </c>
      <c r="AH77" s="114"/>
      <c r="AI77" s="91">
        <f>AJ76+$AM$3</f>
        <v>0.0015140046296296301</v>
      </c>
      <c r="AJ77" s="114"/>
      <c r="AK77" s="90">
        <f>AL76+0.01</f>
        <v>27.393999999999995</v>
      </c>
      <c r="AL77" s="113"/>
      <c r="AM77" s="91">
        <f>AN76+$AM$3</f>
        <v>0.0006237268518518519</v>
      </c>
      <c r="AN77" s="114"/>
    </row>
    <row r="78" spans="1:40" ht="11.25">
      <c r="A78" s="72">
        <f>B78</f>
        <v>263</v>
      </c>
      <c r="B78" s="110">
        <v>263</v>
      </c>
      <c r="C78" s="107">
        <f>D78</f>
        <v>5.34</v>
      </c>
      <c r="D78" s="111">
        <v>5.34</v>
      </c>
      <c r="E78" s="107">
        <f>F78</f>
        <v>6.95</v>
      </c>
      <c r="F78" s="112">
        <v>6.95</v>
      </c>
      <c r="G78" s="107">
        <f>H78</f>
        <v>10.89</v>
      </c>
      <c r="H78" s="113">
        <v>10.89</v>
      </c>
      <c r="I78" s="91">
        <f>J78</f>
        <v>0.000979050925925926</v>
      </c>
      <c r="J78" s="114">
        <v>0.000979050925925926</v>
      </c>
      <c r="K78" s="91">
        <f>L78</f>
        <v>0.00133587962962963</v>
      </c>
      <c r="L78" s="114">
        <v>0.00133587962962963</v>
      </c>
      <c r="M78" s="107">
        <f>N78</f>
        <v>27.35</v>
      </c>
      <c r="N78" s="111">
        <v>27.35</v>
      </c>
      <c r="O78" s="91">
        <f>P78</f>
        <v>0.000612962962962963</v>
      </c>
      <c r="P78" s="114">
        <v>0.000612962962962963</v>
      </c>
      <c r="Q78" s="78">
        <v>349</v>
      </c>
      <c r="R78" s="98">
        <v>348.84</v>
      </c>
      <c r="S78" s="118">
        <v>7.15</v>
      </c>
      <c r="T78" s="119">
        <v>30.27</v>
      </c>
      <c r="U78" s="101">
        <v>74</v>
      </c>
      <c r="V78" s="102">
        <v>314</v>
      </c>
      <c r="W78" s="103">
        <v>6.46</v>
      </c>
      <c r="X78" s="104">
        <v>24.04</v>
      </c>
      <c r="Y78" s="86">
        <f>Z78</f>
        <v>263</v>
      </c>
      <c r="Z78" s="115">
        <v>263</v>
      </c>
      <c r="AA78" s="90">
        <f>AB78</f>
        <v>5.543999999999995</v>
      </c>
      <c r="AB78" s="113">
        <v>5.543999999999995</v>
      </c>
      <c r="AC78" s="90">
        <f>AD78</f>
        <v>7.5660000000000025</v>
      </c>
      <c r="AD78" s="113">
        <v>7.5660000000000025</v>
      </c>
      <c r="AE78" s="90">
        <f>AF78</f>
        <v>12.12699999999999</v>
      </c>
      <c r="AF78" s="113">
        <v>12.12699999999999</v>
      </c>
      <c r="AG78" s="91">
        <f>AH78</f>
        <v>0.0011243055555555557</v>
      </c>
      <c r="AH78" s="114">
        <v>0.0011243055555555557</v>
      </c>
      <c r="AI78" s="91">
        <f>AJ78</f>
        <v>0.0015173611111111115</v>
      </c>
      <c r="AJ78" s="114">
        <v>0.0015173611111111115</v>
      </c>
      <c r="AK78" s="90">
        <f>AL78</f>
        <v>27.427999999999994</v>
      </c>
      <c r="AL78" s="113">
        <v>27.427999999999994</v>
      </c>
      <c r="AM78" s="91">
        <f>AN78</f>
        <v>0.000624537037037037</v>
      </c>
      <c r="AN78" s="114">
        <v>0.000624537037037037</v>
      </c>
    </row>
    <row r="79" spans="1:40" ht="11.25">
      <c r="A79" s="72">
        <f>B78-1</f>
        <v>262</v>
      </c>
      <c r="B79" s="110"/>
      <c r="C79" s="107">
        <f>D78+$O$1</f>
        <v>5.35</v>
      </c>
      <c r="D79" s="111"/>
      <c r="E79" s="107">
        <f>F78+$O$1</f>
        <v>6.96</v>
      </c>
      <c r="F79" s="112"/>
      <c r="G79" s="107">
        <f>H78+$O$1</f>
        <v>10.9</v>
      </c>
      <c r="H79" s="113"/>
      <c r="I79" s="91">
        <f>J78+$P$1</f>
        <v>0.0009791666666666668</v>
      </c>
      <c r="J79" s="114"/>
      <c r="K79" s="91">
        <f>L78+$P$1</f>
        <v>0.0013359953703703709</v>
      </c>
      <c r="L79" s="114"/>
      <c r="M79" s="107">
        <f>N78+$O$1</f>
        <v>27.360000000000003</v>
      </c>
      <c r="N79" s="111"/>
      <c r="O79" s="91">
        <f>P78+$P$1</f>
        <v>0.0006130787037037038</v>
      </c>
      <c r="P79" s="114"/>
      <c r="Q79" s="78">
        <v>351</v>
      </c>
      <c r="R79" s="98">
        <v>351</v>
      </c>
      <c r="S79" s="118">
        <v>7.2</v>
      </c>
      <c r="T79" s="119">
        <v>30.6</v>
      </c>
      <c r="U79" s="101">
        <v>75</v>
      </c>
      <c r="V79" s="102">
        <v>316</v>
      </c>
      <c r="W79" s="103">
        <v>6.5</v>
      </c>
      <c r="X79" s="104">
        <v>24.3</v>
      </c>
      <c r="Y79" s="86">
        <f>Z78-1</f>
        <v>262</v>
      </c>
      <c r="Z79" s="115"/>
      <c r="AA79" s="90">
        <f>AB78+0.01</f>
        <v>5.553999999999995</v>
      </c>
      <c r="AB79" s="113"/>
      <c r="AC79" s="90">
        <f>AD78+0.01</f>
        <v>7.576000000000002</v>
      </c>
      <c r="AD79" s="113"/>
      <c r="AE79" s="90">
        <f>AF78+0.01</f>
        <v>12.13699999999999</v>
      </c>
      <c r="AF79" s="113"/>
      <c r="AG79" s="91">
        <f>AH78+$AM$3</f>
        <v>0.0011244212962962965</v>
      </c>
      <c r="AH79" s="114"/>
      <c r="AI79" s="91">
        <f>AJ78+$AM$3</f>
        <v>0.0015174768518518523</v>
      </c>
      <c r="AJ79" s="114"/>
      <c r="AK79" s="90">
        <f>AL78+0.01</f>
        <v>27.437999999999995</v>
      </c>
      <c r="AL79" s="113"/>
      <c r="AM79" s="91">
        <f>AN78+$AM$3</f>
        <v>0.0006246527777777778</v>
      </c>
      <c r="AN79" s="114"/>
    </row>
    <row r="80" spans="1:40" ht="11.25">
      <c r="A80" s="72">
        <f>B80</f>
        <v>262</v>
      </c>
      <c r="B80" s="116">
        <v>262</v>
      </c>
      <c r="C80" s="107">
        <f>D80</f>
        <v>5.36</v>
      </c>
      <c r="D80" s="111">
        <v>5.36</v>
      </c>
      <c r="E80" s="107">
        <f>F80</f>
        <v>6.96</v>
      </c>
      <c r="F80" s="112">
        <v>6.96</v>
      </c>
      <c r="G80" s="107">
        <f>H80</f>
        <v>10.91</v>
      </c>
      <c r="H80" s="113">
        <v>10.91</v>
      </c>
      <c r="I80" s="91">
        <f>J80</f>
        <v>0.000982060185185185</v>
      </c>
      <c r="J80" s="114">
        <v>0.000982060185185185</v>
      </c>
      <c r="K80" s="91">
        <f>L80</f>
        <v>0.0013400462962962964</v>
      </c>
      <c r="L80" s="114">
        <v>0.0013400462962962964</v>
      </c>
      <c r="M80" s="107">
        <f>N80</f>
        <v>27.4</v>
      </c>
      <c r="N80" s="111">
        <v>27.4</v>
      </c>
      <c r="O80" s="91">
        <f>P80</f>
        <v>0.000613888888888889</v>
      </c>
      <c r="P80" s="91">
        <v>0.000613888888888889</v>
      </c>
      <c r="Q80" s="78">
        <v>353</v>
      </c>
      <c r="R80" s="98">
        <v>353.16</v>
      </c>
      <c r="S80" s="118">
        <v>7.25</v>
      </c>
      <c r="T80" s="119">
        <v>30.93</v>
      </c>
      <c r="U80" s="101">
        <v>76</v>
      </c>
      <c r="V80" s="102">
        <v>318</v>
      </c>
      <c r="W80" s="103">
        <v>6.54</v>
      </c>
      <c r="X80" s="104">
        <v>24.56</v>
      </c>
      <c r="Y80" s="86">
        <f>Z80</f>
        <v>262</v>
      </c>
      <c r="Z80" s="115">
        <v>262</v>
      </c>
      <c r="AA80" s="90">
        <f>AB80</f>
        <v>5.555999999999996</v>
      </c>
      <c r="AB80" s="113">
        <v>5.555999999999996</v>
      </c>
      <c r="AC80" s="90">
        <f>AD80</f>
        <v>7.584000000000002</v>
      </c>
      <c r="AD80" s="113">
        <v>7.584000000000002</v>
      </c>
      <c r="AE80" s="90">
        <f>AF80</f>
        <v>12.14799999999999</v>
      </c>
      <c r="AF80" s="113">
        <v>12.14799999999999</v>
      </c>
      <c r="AG80" s="91">
        <f>AH80</f>
        <v>0.001126851851851852</v>
      </c>
      <c r="AH80" s="114">
        <v>0.001126851851851852</v>
      </c>
      <c r="AI80" s="91">
        <f>AJ80</f>
        <v>0.0015208333333333337</v>
      </c>
      <c r="AJ80" s="114">
        <v>0.0015208333333333337</v>
      </c>
      <c r="AK80" s="90">
        <f>AL80</f>
        <v>27.471999999999994</v>
      </c>
      <c r="AL80" s="113">
        <v>27.471999999999994</v>
      </c>
      <c r="AM80" s="91">
        <f>AN80</f>
        <v>0.000625462962962963</v>
      </c>
      <c r="AN80" s="114">
        <v>0.000625462962962963</v>
      </c>
    </row>
    <row r="81" spans="1:40" ht="11.25">
      <c r="A81" s="72">
        <f>B80-1</f>
        <v>261</v>
      </c>
      <c r="B81" s="116"/>
      <c r="C81" s="107">
        <f>D80+$O$1</f>
        <v>5.37</v>
      </c>
      <c r="D81" s="111"/>
      <c r="E81" s="107">
        <f>F80+$O$1</f>
        <v>6.97</v>
      </c>
      <c r="F81" s="112"/>
      <c r="G81" s="107">
        <f>H80+$O$1</f>
        <v>10.92</v>
      </c>
      <c r="H81" s="113"/>
      <c r="I81" s="91">
        <f>J80+$P$1</f>
        <v>0.0009821759259259258</v>
      </c>
      <c r="J81" s="114"/>
      <c r="K81" s="91">
        <f>L80+$P$1</f>
        <v>0.0013401620370370373</v>
      </c>
      <c r="L81" s="114"/>
      <c r="M81" s="107">
        <f>N80+$O$1</f>
        <v>27.41</v>
      </c>
      <c r="N81" s="111"/>
      <c r="O81" s="91">
        <f>P80+$P$1</f>
        <v>0.0006140046296296297</v>
      </c>
      <c r="P81" s="91"/>
      <c r="Q81" s="78">
        <v>355</v>
      </c>
      <c r="R81" s="98">
        <v>355.32</v>
      </c>
      <c r="S81" s="118">
        <v>7.31</v>
      </c>
      <c r="T81" s="119">
        <v>31.27</v>
      </c>
      <c r="U81" s="101">
        <v>77</v>
      </c>
      <c r="V81" s="102">
        <v>319</v>
      </c>
      <c r="W81" s="103">
        <v>6.59</v>
      </c>
      <c r="X81" s="104">
        <v>24.81</v>
      </c>
      <c r="Y81" s="86">
        <f>Z80-1</f>
        <v>261</v>
      </c>
      <c r="Z81" s="115"/>
      <c r="AA81" s="90">
        <f>AB80+0.01</f>
        <v>5.565999999999995</v>
      </c>
      <c r="AB81" s="113"/>
      <c r="AC81" s="90">
        <f>AD80+0.01</f>
        <v>7.594000000000002</v>
      </c>
      <c r="AD81" s="113"/>
      <c r="AE81" s="90">
        <f>AF80+0.01</f>
        <v>12.15799999999999</v>
      </c>
      <c r="AF81" s="113"/>
      <c r="AG81" s="91">
        <f>AH80+$AM$3</f>
        <v>0.0011269675925925928</v>
      </c>
      <c r="AH81" s="114"/>
      <c r="AI81" s="91">
        <f>AJ80+$AM$3</f>
        <v>0.0015209490740740745</v>
      </c>
      <c r="AJ81" s="114"/>
      <c r="AK81" s="90">
        <f>AL80+0.01</f>
        <v>27.481999999999996</v>
      </c>
      <c r="AL81" s="113"/>
      <c r="AM81" s="91">
        <f>AN80+$AM$3</f>
        <v>0.0006255787037037037</v>
      </c>
      <c r="AN81" s="114"/>
    </row>
    <row r="82" spans="1:40" ht="11.25">
      <c r="A82" s="72">
        <f>B82</f>
        <v>261</v>
      </c>
      <c r="B82" s="110">
        <v>261</v>
      </c>
      <c r="C82" s="107">
        <f>D82</f>
        <v>5.37</v>
      </c>
      <c r="D82" s="111">
        <v>5.37</v>
      </c>
      <c r="E82" s="107">
        <f>F82</f>
        <v>6.98</v>
      </c>
      <c r="F82" s="112">
        <v>6.98</v>
      </c>
      <c r="G82" s="107">
        <f>H82</f>
        <v>10.94</v>
      </c>
      <c r="H82" s="113">
        <v>10.94</v>
      </c>
      <c r="I82" s="91">
        <f>J82</f>
        <v>0.000985069444444445</v>
      </c>
      <c r="J82" s="114">
        <v>0.000985069444444445</v>
      </c>
      <c r="K82" s="91">
        <f>L82</f>
        <v>0.0013440972222222222</v>
      </c>
      <c r="L82" s="114">
        <v>0.0013440972222222222</v>
      </c>
      <c r="M82" s="107">
        <f>N82</f>
        <v>27.45</v>
      </c>
      <c r="N82" s="111">
        <v>27.45</v>
      </c>
      <c r="O82" s="91">
        <f>P82</f>
        <v>0.000614814814814815</v>
      </c>
      <c r="P82" s="114">
        <v>0.000614814814814815</v>
      </c>
      <c r="Q82" s="78">
        <v>357</v>
      </c>
      <c r="R82" s="98">
        <v>357.48</v>
      </c>
      <c r="S82" s="118">
        <v>7.36</v>
      </c>
      <c r="T82" s="119">
        <v>31.6</v>
      </c>
      <c r="U82" s="101">
        <v>78</v>
      </c>
      <c r="V82" s="102">
        <v>321</v>
      </c>
      <c r="W82" s="103">
        <v>6.63</v>
      </c>
      <c r="X82" s="104">
        <v>25.07</v>
      </c>
      <c r="Y82" s="86">
        <f>Z82</f>
        <v>261</v>
      </c>
      <c r="Z82" s="115">
        <v>261</v>
      </c>
      <c r="AA82" s="90">
        <f>AB82</f>
        <v>5.567999999999996</v>
      </c>
      <c r="AB82" s="113">
        <v>5.567999999999996</v>
      </c>
      <c r="AC82" s="90">
        <f>AD82</f>
        <v>7.602000000000002</v>
      </c>
      <c r="AD82" s="113">
        <v>7.602000000000002</v>
      </c>
      <c r="AE82" s="90">
        <f>AF82</f>
        <v>12.168999999999992</v>
      </c>
      <c r="AF82" s="113">
        <v>12.168999999999992</v>
      </c>
      <c r="AG82" s="91">
        <f>AH82</f>
        <v>0.0011293981481481483</v>
      </c>
      <c r="AH82" s="114">
        <v>0.0011293981481481483</v>
      </c>
      <c r="AI82" s="91">
        <f>AJ82</f>
        <v>0.0015243055555555559</v>
      </c>
      <c r="AJ82" s="114">
        <v>0.0015243055555555559</v>
      </c>
      <c r="AK82" s="90">
        <f>AL82</f>
        <v>27.515999999999995</v>
      </c>
      <c r="AL82" s="113">
        <v>27.515999999999995</v>
      </c>
      <c r="AM82" s="91">
        <f>AN82</f>
        <v>0.0006263888888888889</v>
      </c>
      <c r="AN82" s="114">
        <v>0.0006263888888888889</v>
      </c>
    </row>
    <row r="83" spans="1:40" ht="11.25">
      <c r="A83" s="72">
        <f>B82-1</f>
        <v>260</v>
      </c>
      <c r="B83" s="110"/>
      <c r="C83" s="107">
        <f>D82+$O$1</f>
        <v>5.38</v>
      </c>
      <c r="D83" s="111"/>
      <c r="E83" s="107">
        <f>F82+$O$1</f>
        <v>6.99</v>
      </c>
      <c r="F83" s="112"/>
      <c r="G83" s="107">
        <f>H82+$O$1</f>
        <v>10.95</v>
      </c>
      <c r="H83" s="113"/>
      <c r="I83" s="91">
        <f>J82+$P$1</f>
        <v>0.000985185185185186</v>
      </c>
      <c r="J83" s="114"/>
      <c r="K83" s="91">
        <f>L82+$P$1</f>
        <v>0.001344212962962963</v>
      </c>
      <c r="L83" s="114"/>
      <c r="M83" s="107">
        <f>N82+$O$1</f>
        <v>27.46</v>
      </c>
      <c r="N83" s="111"/>
      <c r="O83" s="91">
        <f>P82+$P$1</f>
        <v>0.0006149305555555557</v>
      </c>
      <c r="P83" s="114"/>
      <c r="Q83" s="78">
        <v>360</v>
      </c>
      <c r="R83" s="98">
        <v>359.64</v>
      </c>
      <c r="S83" s="118">
        <v>7.41</v>
      </c>
      <c r="T83" s="119">
        <v>31.94</v>
      </c>
      <c r="U83" s="101">
        <v>79</v>
      </c>
      <c r="V83" s="102">
        <v>323</v>
      </c>
      <c r="W83" s="103">
        <v>6.68</v>
      </c>
      <c r="X83" s="104">
        <v>25.32</v>
      </c>
      <c r="Y83" s="86">
        <f>Z82-1</f>
        <v>260</v>
      </c>
      <c r="Z83" s="115"/>
      <c r="AA83" s="90">
        <f>AB82+0.01</f>
        <v>5.577999999999996</v>
      </c>
      <c r="AB83" s="113"/>
      <c r="AC83" s="90">
        <f>AD82+0.01</f>
        <v>7.612000000000002</v>
      </c>
      <c r="AD83" s="113"/>
      <c r="AE83" s="90">
        <f>AF82+0.01</f>
        <v>12.178999999999991</v>
      </c>
      <c r="AF83" s="113"/>
      <c r="AG83" s="91">
        <f>AH82+$AM$3</f>
        <v>0.001129513888888889</v>
      </c>
      <c r="AH83" s="114"/>
      <c r="AI83" s="91">
        <f>AJ82+$AM$3</f>
        <v>0.0015244212962962967</v>
      </c>
      <c r="AJ83" s="114"/>
      <c r="AK83" s="90">
        <f>AL82+0.01</f>
        <v>27.525999999999996</v>
      </c>
      <c r="AL83" s="113"/>
      <c r="AM83" s="91">
        <f>AN82+$AM$3</f>
        <v>0.0006265046296296296</v>
      </c>
      <c r="AN83" s="114"/>
    </row>
    <row r="84" spans="1:40" ht="11.25">
      <c r="A84" s="72">
        <f>B84</f>
        <v>260</v>
      </c>
      <c r="B84" s="110">
        <v>260</v>
      </c>
      <c r="C84" s="107">
        <f>D84</f>
        <v>5.38</v>
      </c>
      <c r="D84" s="111">
        <v>5.38</v>
      </c>
      <c r="E84" s="107">
        <f>F84</f>
        <v>7</v>
      </c>
      <c r="F84" s="112">
        <v>7</v>
      </c>
      <c r="G84" s="107">
        <f>H84</f>
        <v>10.96</v>
      </c>
      <c r="H84" s="113">
        <v>10.96</v>
      </c>
      <c r="I84" s="91">
        <f>J84</f>
        <v>0.0009880787037037037</v>
      </c>
      <c r="J84" s="114">
        <v>0.0009880787037037037</v>
      </c>
      <c r="K84" s="91">
        <f>L84</f>
        <v>0.00134814814814815</v>
      </c>
      <c r="L84" s="114">
        <v>0.00134814814814815</v>
      </c>
      <c r="M84" s="107">
        <f>N84</f>
        <v>27.5</v>
      </c>
      <c r="N84" s="111">
        <v>27.5</v>
      </c>
      <c r="O84" s="91">
        <f>P84</f>
        <v>0.000615740740740741</v>
      </c>
      <c r="P84" s="91">
        <v>0.000615740740740741</v>
      </c>
      <c r="Q84" s="78">
        <v>362</v>
      </c>
      <c r="R84" s="98">
        <v>361.8</v>
      </c>
      <c r="S84" s="118">
        <v>7.46</v>
      </c>
      <c r="T84" s="119">
        <v>32.27</v>
      </c>
      <c r="U84" s="101">
        <v>80</v>
      </c>
      <c r="V84" s="102">
        <v>324</v>
      </c>
      <c r="W84" s="103">
        <v>6.72</v>
      </c>
      <c r="X84" s="104">
        <v>25.58</v>
      </c>
      <c r="Y84" s="86">
        <f>Z84</f>
        <v>260</v>
      </c>
      <c r="Z84" s="115">
        <v>260</v>
      </c>
      <c r="AA84" s="90">
        <f>AB84</f>
        <v>5.58</v>
      </c>
      <c r="AB84" s="113">
        <v>5.58</v>
      </c>
      <c r="AC84" s="90">
        <f>AD84</f>
        <v>7.62</v>
      </c>
      <c r="AD84" s="113">
        <v>7.62</v>
      </c>
      <c r="AE84" s="90">
        <f>AF84</f>
        <v>12.19</v>
      </c>
      <c r="AF84" s="113">
        <v>12.19</v>
      </c>
      <c r="AG84" s="91">
        <f>AH84</f>
        <v>0.0011319444444444445</v>
      </c>
      <c r="AH84" s="114">
        <v>0.0011319444444444445</v>
      </c>
      <c r="AI84" s="91">
        <f>AJ84</f>
        <v>0.001527777777777778</v>
      </c>
      <c r="AJ84" s="114">
        <v>0.001527777777777778</v>
      </c>
      <c r="AK84" s="90">
        <f>AL84</f>
        <v>27.56</v>
      </c>
      <c r="AL84" s="113">
        <v>27.56</v>
      </c>
      <c r="AM84" s="91">
        <f>AN84</f>
        <v>0.0006273148148148148</v>
      </c>
      <c r="AN84" s="114">
        <v>0.0006273148148148148</v>
      </c>
    </row>
    <row r="85" spans="1:40" ht="11.25">
      <c r="A85" s="72">
        <f>B84-1</f>
        <v>259</v>
      </c>
      <c r="B85" s="110"/>
      <c r="C85" s="107">
        <f>D84+$O$1</f>
        <v>5.39</v>
      </c>
      <c r="D85" s="111"/>
      <c r="E85" s="107">
        <f>F84+$O$1</f>
        <v>7.01</v>
      </c>
      <c r="F85" s="112"/>
      <c r="G85" s="107">
        <f>H84+$O$1</f>
        <v>10.97</v>
      </c>
      <c r="H85" s="113"/>
      <c r="I85" s="91">
        <f>J84+$P$1</f>
        <v>0.0009881944444444445</v>
      </c>
      <c r="J85" s="114"/>
      <c r="K85" s="91">
        <f>L84+$P$1</f>
        <v>0.0013482638888888908</v>
      </c>
      <c r="L85" s="114"/>
      <c r="M85" s="107">
        <f>N84+$O$1</f>
        <v>27.51</v>
      </c>
      <c r="N85" s="111"/>
      <c r="O85" s="91">
        <f>P84+$P$1</f>
        <v>0.0006158564814814818</v>
      </c>
      <c r="P85" s="91"/>
      <c r="Q85" s="78">
        <v>364</v>
      </c>
      <c r="R85" s="98">
        <v>363.96</v>
      </c>
      <c r="S85" s="118">
        <v>7.52</v>
      </c>
      <c r="T85" s="119">
        <v>32.61</v>
      </c>
      <c r="U85" s="101">
        <v>81</v>
      </c>
      <c r="V85" s="102">
        <v>326</v>
      </c>
      <c r="W85" s="103">
        <v>6.76</v>
      </c>
      <c r="X85" s="104">
        <v>25.83</v>
      </c>
      <c r="Y85" s="86">
        <f>Z84-1</f>
        <v>259</v>
      </c>
      <c r="Z85" s="115"/>
      <c r="AA85" s="90">
        <f>AB84+0.01</f>
        <v>5.59</v>
      </c>
      <c r="AB85" s="113"/>
      <c r="AC85" s="90">
        <f>AD84+0.01</f>
        <v>7.63</v>
      </c>
      <c r="AD85" s="113"/>
      <c r="AE85" s="90">
        <f>AF84+0.01</f>
        <v>12.2</v>
      </c>
      <c r="AF85" s="113"/>
      <c r="AG85" s="91">
        <f>AH84+$AM$3</f>
        <v>0.0011320601851851854</v>
      </c>
      <c r="AH85" s="114"/>
      <c r="AI85" s="91">
        <f>AJ84+$AM$3</f>
        <v>0.001527893518518519</v>
      </c>
      <c r="AJ85" s="114"/>
      <c r="AK85" s="90">
        <f>AL84+0.01</f>
        <v>27.57</v>
      </c>
      <c r="AL85" s="113"/>
      <c r="AM85" s="91">
        <f>AN84+$AM$3</f>
        <v>0.0006274305555555556</v>
      </c>
      <c r="AN85" s="114"/>
    </row>
    <row r="86" spans="1:40" ht="11.25">
      <c r="A86" s="72">
        <f>B86</f>
        <v>259</v>
      </c>
      <c r="B86" s="116">
        <v>259</v>
      </c>
      <c r="C86" s="107">
        <f>D86</f>
        <v>5.39</v>
      </c>
      <c r="D86" s="111">
        <v>5.39</v>
      </c>
      <c r="E86" s="107">
        <f>F86</f>
        <v>7.02</v>
      </c>
      <c r="F86" s="112">
        <v>7.02</v>
      </c>
      <c r="G86" s="107">
        <f>H86</f>
        <v>10.98</v>
      </c>
      <c r="H86" s="113">
        <v>10.98</v>
      </c>
      <c r="I86" s="91">
        <f>J86</f>
        <v>0.0009912037037037038</v>
      </c>
      <c r="J86" s="114">
        <v>0.0009912037037037038</v>
      </c>
      <c r="K86" s="91">
        <f>L86</f>
        <v>0.00135219907407407</v>
      </c>
      <c r="L86" s="114">
        <v>0.00135219907407407</v>
      </c>
      <c r="M86" s="107">
        <f>N86</f>
        <v>27.55</v>
      </c>
      <c r="N86" s="111">
        <v>27.55</v>
      </c>
      <c r="O86" s="91">
        <f>P86</f>
        <v>0.000616666666666667</v>
      </c>
      <c r="P86" s="114">
        <v>0.000616666666666667</v>
      </c>
      <c r="Q86" s="78">
        <v>366</v>
      </c>
      <c r="R86" s="98">
        <v>366.12</v>
      </c>
      <c r="S86" s="118">
        <v>7.57</v>
      </c>
      <c r="T86" s="119">
        <v>32.94</v>
      </c>
      <c r="U86" s="101">
        <v>82</v>
      </c>
      <c r="V86" s="102">
        <v>328</v>
      </c>
      <c r="W86" s="103">
        <v>6.81</v>
      </c>
      <c r="X86" s="104">
        <v>26.09</v>
      </c>
      <c r="Y86" s="86">
        <f>Z86</f>
        <v>259</v>
      </c>
      <c r="Z86" s="115">
        <v>259</v>
      </c>
      <c r="AA86" s="90">
        <f>AB86</f>
        <v>5.591999999999997</v>
      </c>
      <c r="AB86" s="113">
        <v>5.591999999999997</v>
      </c>
      <c r="AC86" s="90">
        <f>AD86</f>
        <v>7.638000000000002</v>
      </c>
      <c r="AD86" s="113">
        <v>7.638000000000002</v>
      </c>
      <c r="AE86" s="90">
        <f>AF86</f>
        <v>12.210999999999993</v>
      </c>
      <c r="AF86" s="113">
        <v>12.210999999999993</v>
      </c>
      <c r="AG86" s="91">
        <f>AH86</f>
        <v>0.0011344907407407408</v>
      </c>
      <c r="AH86" s="114">
        <v>0.0011344907407407408</v>
      </c>
      <c r="AI86" s="91">
        <f>AJ86</f>
        <v>0.0015312500000000003</v>
      </c>
      <c r="AJ86" s="114">
        <v>0.0015312500000000003</v>
      </c>
      <c r="AK86" s="90">
        <f>AL86</f>
        <v>27.603999999999996</v>
      </c>
      <c r="AL86" s="113">
        <v>27.603999999999996</v>
      </c>
      <c r="AM86" s="91">
        <f>AN86</f>
        <v>0.0006282407407407407</v>
      </c>
      <c r="AN86" s="114">
        <v>0.0006282407407407407</v>
      </c>
    </row>
    <row r="87" spans="1:40" ht="11.25">
      <c r="A87" s="72">
        <f>B86-1</f>
        <v>258</v>
      </c>
      <c r="B87" s="116"/>
      <c r="C87" s="107">
        <f>D86+$O$1</f>
        <v>5.3999999999999995</v>
      </c>
      <c r="D87" s="111"/>
      <c r="E87" s="107">
        <f>F86+$O$1</f>
        <v>7.029999999999999</v>
      </c>
      <c r="F87" s="112"/>
      <c r="G87" s="107">
        <f>H86+$O$1</f>
        <v>10.99</v>
      </c>
      <c r="H87" s="113"/>
      <c r="I87" s="91">
        <f>J86+$P$1</f>
        <v>0.0009913194444444446</v>
      </c>
      <c r="J87" s="114"/>
      <c r="K87" s="91">
        <f>L86+$P$1</f>
        <v>0.0013523148148148108</v>
      </c>
      <c r="L87" s="114"/>
      <c r="M87" s="107">
        <f>N86+$O$1</f>
        <v>27.560000000000002</v>
      </c>
      <c r="N87" s="111"/>
      <c r="O87" s="91">
        <f>P86+$P$1</f>
        <v>0.0006167824074074077</v>
      </c>
      <c r="P87" s="114"/>
      <c r="Q87" s="78">
        <v>368</v>
      </c>
      <c r="R87" s="98">
        <v>368.28</v>
      </c>
      <c r="S87" s="118">
        <v>7.62</v>
      </c>
      <c r="T87" s="119">
        <v>33.28</v>
      </c>
      <c r="U87" s="101">
        <v>83</v>
      </c>
      <c r="V87" s="102">
        <v>330</v>
      </c>
      <c r="W87" s="103">
        <v>6.85</v>
      </c>
      <c r="X87" s="104">
        <v>26.34</v>
      </c>
      <c r="Y87" s="86">
        <f>Z86-1</f>
        <v>258</v>
      </c>
      <c r="Z87" s="115"/>
      <c r="AA87" s="90">
        <f>AB86+0.01</f>
        <v>5.601999999999997</v>
      </c>
      <c r="AB87" s="113"/>
      <c r="AC87" s="90">
        <f>AD86+0.01</f>
        <v>7.6480000000000015</v>
      </c>
      <c r="AD87" s="113"/>
      <c r="AE87" s="90">
        <f>AF86+0.01</f>
        <v>12.220999999999993</v>
      </c>
      <c r="AF87" s="113"/>
      <c r="AG87" s="91">
        <f>AH86+$AM$3</f>
        <v>0.0011346064814814817</v>
      </c>
      <c r="AH87" s="114"/>
      <c r="AI87" s="91">
        <f>AJ86+$AM$3</f>
        <v>0.0015313657407407411</v>
      </c>
      <c r="AJ87" s="114"/>
      <c r="AK87" s="90">
        <f>AL86+0.01</f>
        <v>27.613999999999997</v>
      </c>
      <c r="AL87" s="113"/>
      <c r="AM87" s="91">
        <f>AN86+$AM$3</f>
        <v>0.0006283564814814815</v>
      </c>
      <c r="AN87" s="114"/>
    </row>
    <row r="88" spans="1:40" ht="11.25">
      <c r="A88" s="72">
        <f>B88</f>
        <v>258</v>
      </c>
      <c r="B88" s="110">
        <v>258</v>
      </c>
      <c r="C88" s="107">
        <f>D88</f>
        <v>5.4</v>
      </c>
      <c r="D88" s="111">
        <v>5.4</v>
      </c>
      <c r="E88" s="107">
        <f>F88</f>
        <v>7.04</v>
      </c>
      <c r="F88" s="112">
        <v>7.04</v>
      </c>
      <c r="G88" s="107">
        <f>H88</f>
        <v>11.01</v>
      </c>
      <c r="H88" s="113">
        <v>11.01</v>
      </c>
      <c r="I88" s="91">
        <f>J88</f>
        <v>0.000994212962962963</v>
      </c>
      <c r="J88" s="114">
        <v>0.000994212962962963</v>
      </c>
      <c r="K88" s="91">
        <f>L88</f>
        <v>0.00135625</v>
      </c>
      <c r="L88" s="114">
        <v>0.00135625</v>
      </c>
      <c r="M88" s="107">
        <f>N88</f>
        <v>27.6</v>
      </c>
      <c r="N88" s="111">
        <v>27.6</v>
      </c>
      <c r="O88" s="91">
        <f>P88</f>
        <v>0.000617592592592592</v>
      </c>
      <c r="P88" s="91">
        <v>0.000617592592592592</v>
      </c>
      <c r="Q88" s="78">
        <v>370</v>
      </c>
      <c r="R88" s="98">
        <v>370.44</v>
      </c>
      <c r="S88" s="118">
        <v>7.68</v>
      </c>
      <c r="T88" s="119">
        <v>33.61</v>
      </c>
      <c r="U88" s="101">
        <v>84</v>
      </c>
      <c r="V88" s="102">
        <v>331</v>
      </c>
      <c r="W88" s="103">
        <v>6.9</v>
      </c>
      <c r="X88" s="104">
        <v>26.6</v>
      </c>
      <c r="Y88" s="86">
        <f>Z88</f>
        <v>258</v>
      </c>
      <c r="Z88" s="115">
        <v>258</v>
      </c>
      <c r="AA88" s="90">
        <f>AB88</f>
        <v>5.603999999999997</v>
      </c>
      <c r="AB88" s="113">
        <v>5.603999999999997</v>
      </c>
      <c r="AC88" s="90">
        <f>AD88</f>
        <v>7.6560000000000015</v>
      </c>
      <c r="AD88" s="113">
        <v>7.6560000000000015</v>
      </c>
      <c r="AE88" s="90">
        <f>AF88</f>
        <v>12.231999999999994</v>
      </c>
      <c r="AF88" s="113">
        <v>12.231999999999994</v>
      </c>
      <c r="AG88" s="91">
        <f>AH88</f>
        <v>0.001137037037037037</v>
      </c>
      <c r="AH88" s="114">
        <v>0.001137037037037037</v>
      </c>
      <c r="AI88" s="91">
        <f>AJ88</f>
        <v>0.0015347222222222225</v>
      </c>
      <c r="AJ88" s="114">
        <v>0.0015347222222222225</v>
      </c>
      <c r="AK88" s="90">
        <f>AL88</f>
        <v>27.647999999999996</v>
      </c>
      <c r="AL88" s="113">
        <v>27.647999999999996</v>
      </c>
      <c r="AM88" s="91">
        <f>AN88</f>
        <v>0.0006291666666666667</v>
      </c>
      <c r="AN88" s="114">
        <v>0.0006291666666666667</v>
      </c>
    </row>
    <row r="89" spans="1:40" ht="11.25">
      <c r="A89" s="72">
        <f>B88-1</f>
        <v>257</v>
      </c>
      <c r="B89" s="110"/>
      <c r="C89" s="107">
        <f>D88+$O$1</f>
        <v>5.41</v>
      </c>
      <c r="D89" s="111"/>
      <c r="E89" s="107">
        <f>F88+$O$1</f>
        <v>7.05</v>
      </c>
      <c r="F89" s="112"/>
      <c r="G89" s="107">
        <f>H88+$O$1</f>
        <v>11.02</v>
      </c>
      <c r="H89" s="113"/>
      <c r="I89" s="91">
        <f>J88+$P$1</f>
        <v>0.0009943287037037039</v>
      </c>
      <c r="J89" s="114"/>
      <c r="K89" s="91">
        <f>L88+$P$1</f>
        <v>0.0013563657407407409</v>
      </c>
      <c r="L89" s="114"/>
      <c r="M89" s="107">
        <f>N88+$O$1</f>
        <v>27.610000000000003</v>
      </c>
      <c r="N89" s="111"/>
      <c r="O89" s="91">
        <f>P88+$P$1</f>
        <v>0.0006177083333333327</v>
      </c>
      <c r="P89" s="91"/>
      <c r="Q89" s="78">
        <v>373</v>
      </c>
      <c r="R89" s="98">
        <v>372.6</v>
      </c>
      <c r="S89" s="118">
        <v>7.73</v>
      </c>
      <c r="T89" s="119">
        <v>33.94</v>
      </c>
      <c r="U89" s="101">
        <v>85</v>
      </c>
      <c r="V89" s="102">
        <v>333</v>
      </c>
      <c r="W89" s="103">
        <v>6.94</v>
      </c>
      <c r="X89" s="104">
        <v>26.85</v>
      </c>
      <c r="Y89" s="86">
        <f>Z88-1</f>
        <v>257</v>
      </c>
      <c r="Z89" s="115"/>
      <c r="AA89" s="90">
        <f>AB88+0.01</f>
        <v>5.613999999999997</v>
      </c>
      <c r="AB89" s="113"/>
      <c r="AC89" s="90">
        <f>AD88+0.01</f>
        <v>7.666000000000001</v>
      </c>
      <c r="AD89" s="113"/>
      <c r="AE89" s="90">
        <f>AF88+0.01</f>
        <v>12.241999999999994</v>
      </c>
      <c r="AF89" s="113"/>
      <c r="AG89" s="91">
        <f>AH88+$AM$3</f>
        <v>0.001137152777777778</v>
      </c>
      <c r="AH89" s="114"/>
      <c r="AI89" s="91">
        <f>AJ88+$AM$3</f>
        <v>0.0015348379629629633</v>
      </c>
      <c r="AJ89" s="114"/>
      <c r="AK89" s="90">
        <f>AL88+0.01</f>
        <v>27.657999999999998</v>
      </c>
      <c r="AL89" s="113"/>
      <c r="AM89" s="91">
        <f>AN88+$AM$3</f>
        <v>0.0006292824074074074</v>
      </c>
      <c r="AN89" s="114"/>
    </row>
    <row r="90" spans="1:40" ht="11.25">
      <c r="A90" s="72">
        <f>B90</f>
        <v>257</v>
      </c>
      <c r="B90" s="110">
        <v>257</v>
      </c>
      <c r="C90" s="107">
        <f>D90</f>
        <v>5.42</v>
      </c>
      <c r="D90" s="111">
        <v>5.42</v>
      </c>
      <c r="E90" s="107">
        <f>F90</f>
        <v>7.06</v>
      </c>
      <c r="F90" s="112">
        <v>7.06</v>
      </c>
      <c r="G90" s="107">
        <f>H90</f>
        <v>11.03</v>
      </c>
      <c r="H90" s="113">
        <v>11.03</v>
      </c>
      <c r="I90" s="91">
        <f>J90</f>
        <v>0.000997222222222222</v>
      </c>
      <c r="J90" s="114">
        <v>0.000997222222222222</v>
      </c>
      <c r="K90" s="91">
        <f>L90</f>
        <v>0.0013604166666666667</v>
      </c>
      <c r="L90" s="114">
        <v>0.0013604166666666667</v>
      </c>
      <c r="M90" s="107">
        <f>N90</f>
        <v>27.65</v>
      </c>
      <c r="N90" s="111">
        <v>27.65</v>
      </c>
      <c r="O90" s="91">
        <f>P90</f>
        <v>0.000618518518518518</v>
      </c>
      <c r="P90" s="114">
        <v>0.000618518518518518</v>
      </c>
      <c r="Q90" s="78">
        <v>375</v>
      </c>
      <c r="R90" s="98">
        <v>374.76</v>
      </c>
      <c r="S90" s="118">
        <v>7.78</v>
      </c>
      <c r="T90" s="119">
        <v>34.28</v>
      </c>
      <c r="U90" s="101">
        <v>86</v>
      </c>
      <c r="V90" s="102">
        <v>335</v>
      </c>
      <c r="W90" s="103">
        <v>6.98</v>
      </c>
      <c r="X90" s="104">
        <v>27.11</v>
      </c>
      <c r="Y90" s="86">
        <f>Z90</f>
        <v>257</v>
      </c>
      <c r="Z90" s="115">
        <v>257</v>
      </c>
      <c r="AA90" s="90">
        <f>AB90</f>
        <v>5.615999999999998</v>
      </c>
      <c r="AB90" s="113">
        <v>5.615999999999998</v>
      </c>
      <c r="AC90" s="90">
        <f>AD90</f>
        <v>7.674000000000001</v>
      </c>
      <c r="AD90" s="113">
        <v>7.674000000000001</v>
      </c>
      <c r="AE90" s="90">
        <f>AF90</f>
        <v>12.252999999999995</v>
      </c>
      <c r="AF90" s="113">
        <v>12.252999999999995</v>
      </c>
      <c r="AG90" s="91">
        <f>AH90</f>
        <v>0.0011395833333333334</v>
      </c>
      <c r="AH90" s="114">
        <v>0.0011395833333333334</v>
      </c>
      <c r="AI90" s="91">
        <f>AJ90</f>
        <v>0.0015381944444444447</v>
      </c>
      <c r="AJ90" s="114">
        <v>0.0015381944444444447</v>
      </c>
      <c r="AK90" s="90">
        <f>AL90</f>
        <v>27.691999999999997</v>
      </c>
      <c r="AL90" s="113">
        <v>27.691999999999997</v>
      </c>
      <c r="AM90" s="91">
        <f>AN90</f>
        <v>0.0006300925925925926</v>
      </c>
      <c r="AN90" s="114">
        <v>0.0006300925925925926</v>
      </c>
    </row>
    <row r="91" spans="1:40" ht="11.25">
      <c r="A91" s="72">
        <f>B90-1</f>
        <v>256</v>
      </c>
      <c r="B91" s="110"/>
      <c r="C91" s="107">
        <f>D90+$O$1</f>
        <v>5.43</v>
      </c>
      <c r="D91" s="111"/>
      <c r="E91" s="107">
        <f>F90+$O$1</f>
        <v>7.069999999999999</v>
      </c>
      <c r="F91" s="112"/>
      <c r="G91" s="107">
        <f>H90+$O$1</f>
        <v>11.04</v>
      </c>
      <c r="H91" s="113"/>
      <c r="I91" s="91">
        <f>J90+$P$1</f>
        <v>0.0009973379629629629</v>
      </c>
      <c r="J91" s="114"/>
      <c r="K91" s="91">
        <f>L90+$P$1</f>
        <v>0.0013605324074074075</v>
      </c>
      <c r="L91" s="114"/>
      <c r="M91" s="107">
        <f>N90+$O$1</f>
        <v>27.66</v>
      </c>
      <c r="N91" s="111"/>
      <c r="O91" s="91">
        <f>P90+$P$1</f>
        <v>0.0006186342592592588</v>
      </c>
      <c r="P91" s="114"/>
      <c r="Q91" s="78">
        <v>377</v>
      </c>
      <c r="R91" s="98">
        <v>376.92</v>
      </c>
      <c r="S91" s="118">
        <v>7.83</v>
      </c>
      <c r="T91" s="119">
        <v>34.61</v>
      </c>
      <c r="U91" s="101">
        <v>87</v>
      </c>
      <c r="V91" s="102">
        <v>336</v>
      </c>
      <c r="W91" s="103">
        <v>7.03</v>
      </c>
      <c r="X91" s="104">
        <v>27.36</v>
      </c>
      <c r="Y91" s="86">
        <f>Z90-1</f>
        <v>256</v>
      </c>
      <c r="Z91" s="115"/>
      <c r="AA91" s="90">
        <f>AB90+0.01</f>
        <v>5.625999999999998</v>
      </c>
      <c r="AB91" s="113"/>
      <c r="AC91" s="90">
        <f>AD90+0.01</f>
        <v>7.684000000000001</v>
      </c>
      <c r="AD91" s="113"/>
      <c r="AE91" s="90">
        <f>AF90+0.01</f>
        <v>12.262999999999995</v>
      </c>
      <c r="AF91" s="113"/>
      <c r="AG91" s="91">
        <f>AH90+$AM$3</f>
        <v>0.0011396990740740742</v>
      </c>
      <c r="AH91" s="114"/>
      <c r="AI91" s="91">
        <f>AJ90+$AM$3</f>
        <v>0.0015383101851851855</v>
      </c>
      <c r="AJ91" s="114"/>
      <c r="AK91" s="90">
        <f>AL90+0.01</f>
        <v>27.701999999999998</v>
      </c>
      <c r="AL91" s="113"/>
      <c r="AM91" s="91">
        <f>AN90+$AM$3</f>
        <v>0.0006302083333333333</v>
      </c>
      <c r="AN91" s="114"/>
    </row>
    <row r="92" spans="1:40" ht="11.25">
      <c r="A92" s="72">
        <f>B92</f>
        <v>256</v>
      </c>
      <c r="B92" s="116">
        <v>256</v>
      </c>
      <c r="C92" s="107">
        <f>D92</f>
        <v>5.43</v>
      </c>
      <c r="D92" s="111">
        <v>5.43</v>
      </c>
      <c r="E92" s="107">
        <f>F92</f>
        <v>7.08</v>
      </c>
      <c r="F92" s="112">
        <v>7.08</v>
      </c>
      <c r="G92" s="107">
        <f>H92</f>
        <v>11.06</v>
      </c>
      <c r="H92" s="113">
        <v>11.06</v>
      </c>
      <c r="I92" s="91">
        <f>J92</f>
        <v>0.0010002314814814815</v>
      </c>
      <c r="J92" s="114">
        <v>0.0010002314814814815</v>
      </c>
      <c r="K92" s="91">
        <f>L92</f>
        <v>0.0013644675925925927</v>
      </c>
      <c r="L92" s="114">
        <v>0.0013644675925925927</v>
      </c>
      <c r="M92" s="107">
        <f>N92</f>
        <v>27.7</v>
      </c>
      <c r="N92" s="111">
        <v>27.7</v>
      </c>
      <c r="O92" s="91">
        <f>P92</f>
        <v>0.000619444444444444</v>
      </c>
      <c r="P92" s="91">
        <v>0.000619444444444444</v>
      </c>
      <c r="Q92" s="78">
        <v>379</v>
      </c>
      <c r="R92" s="98">
        <v>379.08</v>
      </c>
      <c r="S92" s="118">
        <v>7.89</v>
      </c>
      <c r="T92" s="119">
        <v>34.95</v>
      </c>
      <c r="U92" s="101">
        <v>88</v>
      </c>
      <c r="V92" s="102">
        <v>338</v>
      </c>
      <c r="W92" s="103">
        <v>7.07</v>
      </c>
      <c r="X92" s="104">
        <v>27.62</v>
      </c>
      <c r="Y92" s="86">
        <f>Z92</f>
        <v>256</v>
      </c>
      <c r="Z92" s="115">
        <v>256</v>
      </c>
      <c r="AA92" s="90">
        <f>AB92</f>
        <v>5.627999999999998</v>
      </c>
      <c r="AB92" s="113">
        <v>5.627999999999998</v>
      </c>
      <c r="AC92" s="90">
        <f>AD92</f>
        <v>7.692000000000001</v>
      </c>
      <c r="AD92" s="113">
        <v>7.692000000000001</v>
      </c>
      <c r="AE92" s="90">
        <f>AF92</f>
        <v>12.273999999999996</v>
      </c>
      <c r="AF92" s="113">
        <v>12.273999999999996</v>
      </c>
      <c r="AG92" s="91">
        <f>AH92</f>
        <v>0.0011421296296296297</v>
      </c>
      <c r="AH92" s="114">
        <v>0.0011421296296296297</v>
      </c>
      <c r="AI92" s="91">
        <f>AJ92</f>
        <v>0.0015416666666666669</v>
      </c>
      <c r="AJ92" s="114">
        <v>0.0015416666666666669</v>
      </c>
      <c r="AK92" s="90">
        <f>AL92</f>
        <v>27.735999999999997</v>
      </c>
      <c r="AL92" s="113">
        <v>27.735999999999997</v>
      </c>
      <c r="AM92" s="91">
        <f>AN92</f>
        <v>0.0006310185185185185</v>
      </c>
      <c r="AN92" s="114">
        <v>0.0006310185185185185</v>
      </c>
    </row>
    <row r="93" spans="1:40" ht="11.25">
      <c r="A93" s="72">
        <f>B92-1</f>
        <v>255</v>
      </c>
      <c r="B93" s="116"/>
      <c r="C93" s="107">
        <f>D92+$O$1</f>
        <v>5.4399999999999995</v>
      </c>
      <c r="D93" s="111"/>
      <c r="E93" s="107">
        <f>F92+$O$1</f>
        <v>7.09</v>
      </c>
      <c r="F93" s="112"/>
      <c r="G93" s="107">
        <f>H92+$O$1</f>
        <v>11.07</v>
      </c>
      <c r="H93" s="113"/>
      <c r="I93" s="91">
        <f>J92+$P$1</f>
        <v>0.0010003472222222223</v>
      </c>
      <c r="J93" s="114"/>
      <c r="K93" s="91">
        <f>L92+$P$1</f>
        <v>0.0013645833333333335</v>
      </c>
      <c r="L93" s="114"/>
      <c r="M93" s="107">
        <f>N92+$O$1</f>
        <v>27.71</v>
      </c>
      <c r="N93" s="111"/>
      <c r="O93" s="91">
        <f>P92+$P$1</f>
        <v>0.0006195601851851847</v>
      </c>
      <c r="P93" s="91"/>
      <c r="Q93" s="78">
        <v>381</v>
      </c>
      <c r="R93" s="98">
        <v>381.24</v>
      </c>
      <c r="S93" s="118">
        <v>7.94</v>
      </c>
      <c r="T93" s="119">
        <v>35.28</v>
      </c>
      <c r="U93" s="101">
        <v>89</v>
      </c>
      <c r="V93" s="102">
        <v>340</v>
      </c>
      <c r="W93" s="103">
        <v>7.12</v>
      </c>
      <c r="X93" s="104">
        <v>27.87</v>
      </c>
      <c r="Y93" s="86">
        <f>Z92-1</f>
        <v>255</v>
      </c>
      <c r="Z93" s="115"/>
      <c r="AA93" s="90">
        <f>AB92+0.01</f>
        <v>5.637999999999998</v>
      </c>
      <c r="AB93" s="113"/>
      <c r="AC93" s="90">
        <f>AD92+0.01</f>
        <v>7.702000000000001</v>
      </c>
      <c r="AD93" s="113"/>
      <c r="AE93" s="90">
        <f>AF92+0.01</f>
        <v>12.283999999999995</v>
      </c>
      <c r="AF93" s="113"/>
      <c r="AG93" s="91">
        <f>AH92+$AM$3</f>
        <v>0.0011422453703703705</v>
      </c>
      <c r="AH93" s="114"/>
      <c r="AI93" s="91">
        <f>AJ92+$AM$3</f>
        <v>0.0015417824074074077</v>
      </c>
      <c r="AJ93" s="114"/>
      <c r="AK93" s="90">
        <f>AL92+0.01</f>
        <v>27.746</v>
      </c>
      <c r="AL93" s="113"/>
      <c r="AM93" s="91">
        <f>AN92+$AM$3</f>
        <v>0.0006311342592592592</v>
      </c>
      <c r="AN93" s="114"/>
    </row>
    <row r="94" spans="1:40" ht="11.25">
      <c r="A94" s="72">
        <f>B94</f>
        <v>255</v>
      </c>
      <c r="B94" s="110">
        <v>255</v>
      </c>
      <c r="C94" s="107">
        <f>D94</f>
        <v>5.44</v>
      </c>
      <c r="D94" s="111">
        <v>5.44</v>
      </c>
      <c r="E94" s="107">
        <f>F94</f>
        <v>7.1</v>
      </c>
      <c r="F94" s="112">
        <v>7.1</v>
      </c>
      <c r="G94" s="107">
        <f>H94</f>
        <v>11.08</v>
      </c>
      <c r="H94" s="113">
        <v>11.08</v>
      </c>
      <c r="I94" s="91">
        <f>J94</f>
        <v>0.0010033564814814816</v>
      </c>
      <c r="J94" s="114">
        <v>0.0010033564814814816</v>
      </c>
      <c r="K94" s="91">
        <f>L94</f>
        <v>0.00136851851851852</v>
      </c>
      <c r="L94" s="114">
        <v>0.00136851851851852</v>
      </c>
      <c r="M94" s="107">
        <f>N94</f>
        <v>27.75</v>
      </c>
      <c r="N94" s="111">
        <v>27.75</v>
      </c>
      <c r="O94" s="91">
        <f>P94</f>
        <v>0.00062037037037037</v>
      </c>
      <c r="P94" s="114">
        <v>0.00062037037037037</v>
      </c>
      <c r="Q94" s="78">
        <v>383</v>
      </c>
      <c r="R94" s="98">
        <v>383.4</v>
      </c>
      <c r="S94" s="118">
        <v>7.99</v>
      </c>
      <c r="T94" s="119">
        <v>35.62</v>
      </c>
      <c r="U94" s="101">
        <v>90</v>
      </c>
      <c r="V94" s="102">
        <v>342</v>
      </c>
      <c r="W94" s="103">
        <v>7.16</v>
      </c>
      <c r="X94" s="104">
        <v>28.13</v>
      </c>
      <c r="Y94" s="86">
        <f>Z94</f>
        <v>255</v>
      </c>
      <c r="Z94" s="115">
        <v>255</v>
      </c>
      <c r="AA94" s="90">
        <f>AB94</f>
        <v>5.64</v>
      </c>
      <c r="AB94" s="113">
        <v>5.64</v>
      </c>
      <c r="AC94" s="90">
        <f>AD94</f>
        <v>7.71</v>
      </c>
      <c r="AD94" s="113">
        <v>7.71</v>
      </c>
      <c r="AE94" s="90">
        <f>AF94</f>
        <v>12.295</v>
      </c>
      <c r="AF94" s="113">
        <v>12.295</v>
      </c>
      <c r="AG94" s="91">
        <f>AH94</f>
        <v>0.001144675925925926</v>
      </c>
      <c r="AH94" s="114">
        <v>0.001144675925925926</v>
      </c>
      <c r="AI94" s="91">
        <f>AJ94</f>
        <v>0.001545138888888889</v>
      </c>
      <c r="AJ94" s="114">
        <v>0.001545138888888889</v>
      </c>
      <c r="AK94" s="90">
        <f>AL94</f>
        <v>27.78</v>
      </c>
      <c r="AL94" s="113">
        <v>27.78</v>
      </c>
      <c r="AM94" s="91">
        <f>AN94</f>
        <v>0.0006319444444444444</v>
      </c>
      <c r="AN94" s="114">
        <v>0.0006319444444444444</v>
      </c>
    </row>
    <row r="95" spans="1:40" ht="11.25">
      <c r="A95" s="72">
        <f>B94-1</f>
        <v>254</v>
      </c>
      <c r="B95" s="110"/>
      <c r="C95" s="107">
        <f>D94+$O$1</f>
        <v>5.45</v>
      </c>
      <c r="D95" s="111"/>
      <c r="E95" s="107">
        <f>F94+$O$1</f>
        <v>7.109999999999999</v>
      </c>
      <c r="F95" s="112"/>
      <c r="G95" s="107">
        <f>H94+$O$1</f>
        <v>11.09</v>
      </c>
      <c r="H95" s="113"/>
      <c r="I95" s="91">
        <f>J94+$P$1</f>
        <v>0.0010034722222222224</v>
      </c>
      <c r="J95" s="114"/>
      <c r="K95" s="91">
        <f>L94+$P$1</f>
        <v>0.0013686342592592608</v>
      </c>
      <c r="L95" s="114"/>
      <c r="M95" s="107">
        <f>N94+$O$1</f>
        <v>27.76</v>
      </c>
      <c r="N95" s="111"/>
      <c r="O95" s="91">
        <f>P94+$P$1</f>
        <v>0.0006204861111111107</v>
      </c>
      <c r="P95" s="114"/>
      <c r="Q95" s="78">
        <v>386</v>
      </c>
      <c r="R95" s="98">
        <v>385.56</v>
      </c>
      <c r="S95" s="118">
        <v>8.04</v>
      </c>
      <c r="T95" s="119">
        <v>35.95</v>
      </c>
      <c r="U95" s="101">
        <v>91</v>
      </c>
      <c r="V95" s="102">
        <v>343</v>
      </c>
      <c r="W95" s="103">
        <v>7.2</v>
      </c>
      <c r="X95" s="104">
        <v>28.38</v>
      </c>
      <c r="Y95" s="86">
        <f>Z94-1</f>
        <v>254</v>
      </c>
      <c r="Z95" s="115"/>
      <c r="AA95" s="90">
        <f>AB94+0.01</f>
        <v>5.6499999999999995</v>
      </c>
      <c r="AB95" s="113"/>
      <c r="AC95" s="90">
        <f>AD94+0.01</f>
        <v>7.72</v>
      </c>
      <c r="AD95" s="113"/>
      <c r="AE95" s="90">
        <f>AF94+0.01</f>
        <v>12.305</v>
      </c>
      <c r="AF95" s="113"/>
      <c r="AG95" s="91">
        <f>AH94+$AM$3</f>
        <v>0.0011447916666666668</v>
      </c>
      <c r="AH95" s="114"/>
      <c r="AI95" s="91">
        <f>AJ94+$AM$3</f>
        <v>0.00154525462962963</v>
      </c>
      <c r="AJ95" s="114"/>
      <c r="AK95" s="90">
        <f>AL94+0.01</f>
        <v>27.790000000000003</v>
      </c>
      <c r="AL95" s="113"/>
      <c r="AM95" s="91">
        <f>AN94+$AM$3</f>
        <v>0.0006320601851851852</v>
      </c>
      <c r="AN95" s="114"/>
    </row>
    <row r="96" spans="1:40" ht="11.25">
      <c r="A96" s="72">
        <f>B96</f>
        <v>254</v>
      </c>
      <c r="B96" s="110">
        <v>254</v>
      </c>
      <c r="C96" s="107">
        <f>D96</f>
        <v>5.45</v>
      </c>
      <c r="D96" s="111">
        <v>5.45</v>
      </c>
      <c r="E96" s="107">
        <f>F96</f>
        <v>7.12</v>
      </c>
      <c r="F96" s="112">
        <v>7.12</v>
      </c>
      <c r="G96" s="107">
        <f>H96</f>
        <v>11.1</v>
      </c>
      <c r="H96" s="113">
        <v>11.1</v>
      </c>
      <c r="I96" s="91">
        <f>J96</f>
        <v>0.0010063657407407408</v>
      </c>
      <c r="J96" s="114">
        <v>0.0010063657407407408</v>
      </c>
      <c r="K96" s="91">
        <f>L96</f>
        <v>0.00137256944444444</v>
      </c>
      <c r="L96" s="114">
        <v>0.00137256944444444</v>
      </c>
      <c r="M96" s="107">
        <f>N96</f>
        <v>27.8</v>
      </c>
      <c r="N96" s="111">
        <v>27.8</v>
      </c>
      <c r="O96" s="91">
        <f>P96</f>
        <v>0.000621296296296296</v>
      </c>
      <c r="P96" s="91">
        <v>0.000621296296296296</v>
      </c>
      <c r="Q96" s="78">
        <v>388</v>
      </c>
      <c r="R96" s="98">
        <v>387.72</v>
      </c>
      <c r="S96" s="118">
        <v>8.1</v>
      </c>
      <c r="T96" s="119">
        <v>36.28</v>
      </c>
      <c r="U96" s="101">
        <v>92</v>
      </c>
      <c r="V96" s="102">
        <v>345</v>
      </c>
      <c r="W96" s="103">
        <v>7.25</v>
      </c>
      <c r="X96" s="104">
        <v>28.64</v>
      </c>
      <c r="Y96" s="86">
        <f>Z96</f>
        <v>254</v>
      </c>
      <c r="Z96" s="115">
        <v>254</v>
      </c>
      <c r="AA96" s="90">
        <f>AB96</f>
        <v>5.651999999999999</v>
      </c>
      <c r="AB96" s="113">
        <v>5.651999999999999</v>
      </c>
      <c r="AC96" s="90">
        <f>AD96</f>
        <v>7.728000000000001</v>
      </c>
      <c r="AD96" s="113">
        <v>7.728000000000001</v>
      </c>
      <c r="AE96" s="90">
        <f>AF96</f>
        <v>12.315999999999997</v>
      </c>
      <c r="AF96" s="113">
        <v>12.315999999999997</v>
      </c>
      <c r="AG96" s="91">
        <f>AH96</f>
        <v>0.0011472222222222222</v>
      </c>
      <c r="AH96" s="114">
        <v>0.0011472222222222222</v>
      </c>
      <c r="AI96" s="91">
        <f>AJ96</f>
        <v>0.0015486111111111113</v>
      </c>
      <c r="AJ96" s="114">
        <v>0.0015486111111111113</v>
      </c>
      <c r="AK96" s="90">
        <f>AL96</f>
        <v>27.823999999999998</v>
      </c>
      <c r="AL96" s="113">
        <v>27.823999999999998</v>
      </c>
      <c r="AM96" s="91">
        <f>AN96</f>
        <v>0.0006328703703703703</v>
      </c>
      <c r="AN96" s="114">
        <v>0.0006328703703703703</v>
      </c>
    </row>
    <row r="97" spans="1:40" ht="11.25">
      <c r="A97" s="72">
        <f>B96-1</f>
        <v>253</v>
      </c>
      <c r="B97" s="110"/>
      <c r="C97" s="107">
        <f>D96+$O$1</f>
        <v>5.46</v>
      </c>
      <c r="D97" s="111"/>
      <c r="E97" s="107">
        <f>F96+$O$1</f>
        <v>7.13</v>
      </c>
      <c r="F97" s="112"/>
      <c r="G97" s="107">
        <f>H96+$O$1</f>
        <v>11.11</v>
      </c>
      <c r="H97" s="113"/>
      <c r="I97" s="91">
        <f>J96+$P$1</f>
        <v>0.0010064814814814817</v>
      </c>
      <c r="J97" s="114"/>
      <c r="K97" s="91">
        <f>L96+$P$1</f>
        <v>0.0013726851851851808</v>
      </c>
      <c r="L97" s="114"/>
      <c r="M97" s="107">
        <f>N96+$O$1</f>
        <v>27.810000000000002</v>
      </c>
      <c r="N97" s="111"/>
      <c r="O97" s="91">
        <f>P96+$P$1</f>
        <v>0.0006214120370370367</v>
      </c>
      <c r="P97" s="91"/>
      <c r="Q97" s="78">
        <v>390</v>
      </c>
      <c r="R97" s="98">
        <v>389.88</v>
      </c>
      <c r="S97" s="118">
        <v>8.15</v>
      </c>
      <c r="T97" s="119">
        <v>36.62</v>
      </c>
      <c r="U97" s="101">
        <v>93</v>
      </c>
      <c r="V97" s="102">
        <v>347</v>
      </c>
      <c r="W97" s="103">
        <v>7.29</v>
      </c>
      <c r="X97" s="104">
        <v>28.89</v>
      </c>
      <c r="Y97" s="86">
        <f>Z96-1</f>
        <v>253</v>
      </c>
      <c r="Z97" s="115"/>
      <c r="AA97" s="90">
        <f>AB96+0.01</f>
        <v>5.661999999999999</v>
      </c>
      <c r="AB97" s="113"/>
      <c r="AC97" s="90">
        <f>AD96+0.01</f>
        <v>7.738</v>
      </c>
      <c r="AD97" s="113"/>
      <c r="AE97" s="90">
        <f>AF96+0.01</f>
        <v>12.325999999999997</v>
      </c>
      <c r="AF97" s="113"/>
      <c r="AG97" s="91">
        <f>AH96+$AM$3</f>
        <v>0.001147337962962963</v>
      </c>
      <c r="AH97" s="114"/>
      <c r="AI97" s="91">
        <f>AJ96+$AM$3</f>
        <v>0.0015487268518518521</v>
      </c>
      <c r="AJ97" s="114"/>
      <c r="AK97" s="90">
        <f>AL96+0.01</f>
        <v>27.834</v>
      </c>
      <c r="AL97" s="113"/>
      <c r="AM97" s="91">
        <f>AN96+$AM$3</f>
        <v>0.0006329861111111111</v>
      </c>
      <c r="AN97" s="114"/>
    </row>
    <row r="98" spans="1:40" ht="11.25">
      <c r="A98" s="72">
        <f>B98</f>
        <v>253</v>
      </c>
      <c r="B98" s="116">
        <v>253</v>
      </c>
      <c r="C98" s="107">
        <f>D98</f>
        <v>5.46</v>
      </c>
      <c r="D98" s="111">
        <v>5.46</v>
      </c>
      <c r="E98" s="107">
        <f>F98</f>
        <v>7.14</v>
      </c>
      <c r="F98" s="112">
        <v>7.14</v>
      </c>
      <c r="G98" s="107">
        <f>H98</f>
        <v>11.13</v>
      </c>
      <c r="H98" s="113">
        <v>11.13</v>
      </c>
      <c r="I98" s="91">
        <f>J98</f>
        <v>0.001009375</v>
      </c>
      <c r="J98" s="114">
        <v>0.001009375</v>
      </c>
      <c r="K98" s="91">
        <f>L98</f>
        <v>0.00137662037037037</v>
      </c>
      <c r="L98" s="114">
        <v>0.00137662037037037</v>
      </c>
      <c r="M98" s="107">
        <f>N98</f>
        <v>27.85</v>
      </c>
      <c r="N98" s="111">
        <v>27.85</v>
      </c>
      <c r="O98" s="91">
        <f>P98</f>
        <v>0.000622222222222222</v>
      </c>
      <c r="P98" s="114">
        <v>0.000622222222222222</v>
      </c>
      <c r="Q98" s="78">
        <v>392</v>
      </c>
      <c r="R98" s="98">
        <v>392.04</v>
      </c>
      <c r="S98" s="118">
        <v>8.2</v>
      </c>
      <c r="T98" s="119">
        <v>36.95</v>
      </c>
      <c r="U98" s="101">
        <v>94</v>
      </c>
      <c r="V98" s="102">
        <v>349</v>
      </c>
      <c r="W98" s="103">
        <v>7.34</v>
      </c>
      <c r="X98" s="104">
        <v>29.15</v>
      </c>
      <c r="Y98" s="86">
        <f>Z98</f>
        <v>253</v>
      </c>
      <c r="Z98" s="115">
        <v>253</v>
      </c>
      <c r="AA98" s="90">
        <f>AB98</f>
        <v>5.664</v>
      </c>
      <c r="AB98" s="113">
        <v>5.664</v>
      </c>
      <c r="AC98" s="90">
        <f>AD98</f>
        <v>7.746</v>
      </c>
      <c r="AD98" s="113">
        <v>7.746</v>
      </c>
      <c r="AE98" s="90">
        <f>AF98</f>
        <v>12.336999999999998</v>
      </c>
      <c r="AF98" s="113">
        <v>12.336999999999998</v>
      </c>
      <c r="AG98" s="91">
        <f>AH98</f>
        <v>0.0011497685185185185</v>
      </c>
      <c r="AH98" s="114">
        <v>0.0011497685185185185</v>
      </c>
      <c r="AI98" s="91">
        <f>AJ98</f>
        <v>0.0015520833333333335</v>
      </c>
      <c r="AJ98" s="114">
        <v>0.0015520833333333335</v>
      </c>
      <c r="AK98" s="90">
        <f>AL98</f>
        <v>27.868</v>
      </c>
      <c r="AL98" s="113">
        <v>27.868</v>
      </c>
      <c r="AM98" s="91">
        <f>AN98</f>
        <v>0.0006337962962962963</v>
      </c>
      <c r="AN98" s="114">
        <v>0.0006337962962962963</v>
      </c>
    </row>
    <row r="99" spans="1:40" ht="11.25">
      <c r="A99" s="72">
        <f>B98-1</f>
        <v>252</v>
      </c>
      <c r="B99" s="116"/>
      <c r="C99" s="107">
        <f>D98+$O$1</f>
        <v>5.47</v>
      </c>
      <c r="D99" s="111"/>
      <c r="E99" s="107">
        <f>F98+$O$1</f>
        <v>7.1499999999999995</v>
      </c>
      <c r="F99" s="112"/>
      <c r="G99" s="107">
        <f>H98+$O$1</f>
        <v>11.14</v>
      </c>
      <c r="H99" s="113"/>
      <c r="I99" s="91">
        <f>J98+$P$1</f>
        <v>0.001009490740740741</v>
      </c>
      <c r="J99" s="114"/>
      <c r="K99" s="91">
        <f>L98+$P$1</f>
        <v>0.001376736111111111</v>
      </c>
      <c r="L99" s="114"/>
      <c r="M99" s="107">
        <f>N98+$O$1</f>
        <v>27.860000000000003</v>
      </c>
      <c r="N99" s="111"/>
      <c r="O99" s="91">
        <f>P98+$P$1</f>
        <v>0.0006223379629629628</v>
      </c>
      <c r="P99" s="114"/>
      <c r="Q99" s="78">
        <v>394</v>
      </c>
      <c r="R99" s="98">
        <v>394.2</v>
      </c>
      <c r="S99" s="118">
        <v>8.26</v>
      </c>
      <c r="T99" s="119">
        <v>37.29</v>
      </c>
      <c r="U99" s="101">
        <v>95</v>
      </c>
      <c r="V99" s="102">
        <v>350</v>
      </c>
      <c r="W99" s="103">
        <v>7.38</v>
      </c>
      <c r="X99" s="104">
        <v>29.4</v>
      </c>
      <c r="Y99" s="86">
        <f>Z98-1</f>
        <v>252</v>
      </c>
      <c r="Z99" s="115"/>
      <c r="AA99" s="90">
        <f>AB98+0.01</f>
        <v>5.6739999999999995</v>
      </c>
      <c r="AB99" s="113"/>
      <c r="AC99" s="90">
        <f>AD98+0.01</f>
        <v>7.756</v>
      </c>
      <c r="AD99" s="113"/>
      <c r="AE99" s="90">
        <f>AF98+0.01</f>
        <v>12.346999999999998</v>
      </c>
      <c r="AF99" s="113"/>
      <c r="AG99" s="91">
        <f>AH98+$AM$3</f>
        <v>0.0011498842592592593</v>
      </c>
      <c r="AH99" s="114"/>
      <c r="AI99" s="91">
        <f>AJ98+$AM$3</f>
        <v>0.0015521990740740743</v>
      </c>
      <c r="AJ99" s="114"/>
      <c r="AK99" s="90">
        <f>AL98+0.01</f>
        <v>27.878</v>
      </c>
      <c r="AL99" s="113"/>
      <c r="AM99" s="91">
        <f>AN98+$AM$3</f>
        <v>0.000633912037037037</v>
      </c>
      <c r="AN99" s="114"/>
    </row>
    <row r="100" spans="1:40" ht="11.25">
      <c r="A100" s="72">
        <f>B100</f>
        <v>252</v>
      </c>
      <c r="B100" s="110">
        <v>252</v>
      </c>
      <c r="C100" s="107">
        <f>D100</f>
        <v>5.48</v>
      </c>
      <c r="D100" s="111">
        <v>5.48</v>
      </c>
      <c r="E100" s="107">
        <f>F100</f>
        <v>7.16</v>
      </c>
      <c r="F100" s="112">
        <v>7.16</v>
      </c>
      <c r="G100" s="107">
        <f>H100</f>
        <v>11.15</v>
      </c>
      <c r="H100" s="113">
        <v>11.15</v>
      </c>
      <c r="I100" s="91">
        <f>J100</f>
        <v>0.0010125</v>
      </c>
      <c r="J100" s="114">
        <v>0.0010125</v>
      </c>
      <c r="K100" s="91">
        <f>L100</f>
        <v>0.0013807870370370371</v>
      </c>
      <c r="L100" s="114">
        <v>0.0013807870370370371</v>
      </c>
      <c r="M100" s="107">
        <f>N100</f>
        <v>27.9</v>
      </c>
      <c r="N100" s="111">
        <v>27.9</v>
      </c>
      <c r="O100" s="91">
        <f>P100</f>
        <v>0.000623148148148148</v>
      </c>
      <c r="P100" s="91">
        <v>0.000623148148148148</v>
      </c>
      <c r="Q100" s="78">
        <v>396</v>
      </c>
      <c r="R100" s="98">
        <v>396.36</v>
      </c>
      <c r="S100" s="118">
        <v>8.31</v>
      </c>
      <c r="T100" s="119">
        <v>37.62</v>
      </c>
      <c r="U100" s="101">
        <v>96</v>
      </c>
      <c r="V100" s="102">
        <v>352</v>
      </c>
      <c r="W100" s="103">
        <v>7.42</v>
      </c>
      <c r="X100" s="104">
        <v>29.66</v>
      </c>
      <c r="Y100" s="86">
        <f>Z100</f>
        <v>252</v>
      </c>
      <c r="Z100" s="115">
        <v>252</v>
      </c>
      <c r="AA100" s="90">
        <f>AB100</f>
        <v>5.676</v>
      </c>
      <c r="AB100" s="113">
        <v>5.676</v>
      </c>
      <c r="AC100" s="90">
        <f>AD100</f>
        <v>7.764</v>
      </c>
      <c r="AD100" s="113">
        <v>7.764</v>
      </c>
      <c r="AE100" s="90">
        <f>AF100</f>
        <v>12.357999999999999</v>
      </c>
      <c r="AF100" s="113">
        <v>12.357999999999999</v>
      </c>
      <c r="AG100" s="91">
        <f>AH100</f>
        <v>0.0011523148148148148</v>
      </c>
      <c r="AH100" s="114">
        <v>0.0011523148148148148</v>
      </c>
      <c r="AI100" s="91">
        <f>AJ100</f>
        <v>0.0015555555555555557</v>
      </c>
      <c r="AJ100" s="114">
        <v>0.0015555555555555557</v>
      </c>
      <c r="AK100" s="90">
        <f>AL100</f>
        <v>27.912</v>
      </c>
      <c r="AL100" s="113">
        <v>27.912</v>
      </c>
      <c r="AM100" s="91">
        <f>AN100</f>
        <v>0.0006347222222222222</v>
      </c>
      <c r="AN100" s="114">
        <v>0.0006347222222222222</v>
      </c>
    </row>
    <row r="101" spans="1:40" ht="11.25">
      <c r="A101" s="72">
        <f>B100-1</f>
        <v>251</v>
      </c>
      <c r="B101" s="110"/>
      <c r="C101" s="107">
        <f>D100+$O$1</f>
        <v>5.49</v>
      </c>
      <c r="D101" s="111"/>
      <c r="E101" s="107">
        <f>F100+$O$1</f>
        <v>7.17</v>
      </c>
      <c r="F101" s="112"/>
      <c r="G101" s="107">
        <f>H100+$O$1</f>
        <v>11.16</v>
      </c>
      <c r="H101" s="113"/>
      <c r="I101" s="91">
        <f>J100+$P$1</f>
        <v>0.0010126157407407408</v>
      </c>
      <c r="J101" s="114"/>
      <c r="K101" s="91">
        <f>L100+$P$1</f>
        <v>0.001380902777777778</v>
      </c>
      <c r="L101" s="114"/>
      <c r="M101" s="107">
        <f>N100+$O$1</f>
        <v>27.91</v>
      </c>
      <c r="N101" s="111"/>
      <c r="O101" s="91">
        <f>P100+$P$1</f>
        <v>0.0006232638888888887</v>
      </c>
      <c r="P101" s="91"/>
      <c r="Q101" s="78">
        <v>399</v>
      </c>
      <c r="R101" s="98">
        <v>398.52</v>
      </c>
      <c r="S101" s="118">
        <v>8.36</v>
      </c>
      <c r="T101" s="119">
        <v>37.96</v>
      </c>
      <c r="U101" s="101">
        <v>97</v>
      </c>
      <c r="V101" s="102">
        <v>354</v>
      </c>
      <c r="W101" s="103">
        <v>7.47</v>
      </c>
      <c r="X101" s="104">
        <v>29.91</v>
      </c>
      <c r="Y101" s="86">
        <f>Z100-1</f>
        <v>251</v>
      </c>
      <c r="Z101" s="115"/>
      <c r="AA101" s="90">
        <f>AB100+0.01</f>
        <v>5.686</v>
      </c>
      <c r="AB101" s="113"/>
      <c r="AC101" s="90">
        <f>AD100+0.01</f>
        <v>7.774</v>
      </c>
      <c r="AD101" s="113"/>
      <c r="AE101" s="90">
        <f>AF100+0.01</f>
        <v>12.367999999999999</v>
      </c>
      <c r="AF101" s="113"/>
      <c r="AG101" s="91">
        <f>AH100+$AM$3</f>
        <v>0.0011524305555555556</v>
      </c>
      <c r="AH101" s="114"/>
      <c r="AI101" s="91">
        <f>AJ100+$AM$3</f>
        <v>0.0015556712962962965</v>
      </c>
      <c r="AJ101" s="114"/>
      <c r="AK101" s="90">
        <f>AL100+0.01</f>
        <v>27.922</v>
      </c>
      <c r="AL101" s="113"/>
      <c r="AM101" s="91">
        <f>AN100+$AM$3</f>
        <v>0.0006348379629629629</v>
      </c>
      <c r="AN101" s="114"/>
    </row>
    <row r="102" spans="1:40" ht="11.25">
      <c r="A102" s="72">
        <f>B102</f>
        <v>251</v>
      </c>
      <c r="B102" s="110">
        <v>251</v>
      </c>
      <c r="C102" s="107">
        <f>D102</f>
        <v>5.49</v>
      </c>
      <c r="D102" s="111">
        <v>5.49</v>
      </c>
      <c r="E102" s="107">
        <f>F102</f>
        <v>7.18</v>
      </c>
      <c r="F102" s="112">
        <v>7.18</v>
      </c>
      <c r="G102" s="107">
        <f>H102</f>
        <v>11.18</v>
      </c>
      <c r="H102" s="113">
        <v>11.18</v>
      </c>
      <c r="I102" s="91">
        <f>J102</f>
        <v>0.00101548148148148</v>
      </c>
      <c r="J102" s="121">
        <v>0.00101548148148148</v>
      </c>
      <c r="K102" s="91">
        <f>L102</f>
        <v>0.001384837962962963</v>
      </c>
      <c r="L102" s="114">
        <v>0.001384837962962963</v>
      </c>
      <c r="M102" s="107">
        <f>N102</f>
        <v>27.95</v>
      </c>
      <c r="N102" s="111">
        <v>27.95</v>
      </c>
      <c r="O102" s="91">
        <f>P102</f>
        <v>0.000624074074074074</v>
      </c>
      <c r="P102" s="114">
        <v>0.000624074074074074</v>
      </c>
      <c r="Q102" s="78">
        <v>401</v>
      </c>
      <c r="R102" s="98">
        <v>400.68</v>
      </c>
      <c r="S102" s="118">
        <v>8.41</v>
      </c>
      <c r="T102" s="119">
        <v>38.29</v>
      </c>
      <c r="U102" s="101">
        <v>98</v>
      </c>
      <c r="V102" s="102">
        <v>355</v>
      </c>
      <c r="W102" s="103">
        <v>7.51</v>
      </c>
      <c r="X102" s="104">
        <v>30.17</v>
      </c>
      <c r="Y102" s="86">
        <f>Z102</f>
        <v>251</v>
      </c>
      <c r="Z102" s="115">
        <v>251</v>
      </c>
      <c r="AA102" s="90">
        <f>AB102</f>
        <v>5.688000000000001</v>
      </c>
      <c r="AB102" s="113">
        <v>5.688000000000001</v>
      </c>
      <c r="AC102" s="90">
        <f>AD102</f>
        <v>7.782</v>
      </c>
      <c r="AD102" s="113">
        <v>7.782</v>
      </c>
      <c r="AE102" s="90">
        <f>AF102</f>
        <v>12.379</v>
      </c>
      <c r="AF102" s="113">
        <v>12.379</v>
      </c>
      <c r="AG102" s="91">
        <f>AH102</f>
        <v>0.001154861111111111</v>
      </c>
      <c r="AH102" s="114">
        <v>0.001154861111111111</v>
      </c>
      <c r="AI102" s="91">
        <f>AJ102</f>
        <v>0.0015590277777777779</v>
      </c>
      <c r="AJ102" s="114">
        <v>0.0015590277777777779</v>
      </c>
      <c r="AK102" s="90">
        <f>AL102</f>
        <v>27.956</v>
      </c>
      <c r="AL102" s="113">
        <v>27.956</v>
      </c>
      <c r="AM102" s="91">
        <f>AN102</f>
        <v>0.0006356481481481481</v>
      </c>
      <c r="AN102" s="114">
        <v>0.0006356481481481481</v>
      </c>
    </row>
    <row r="103" spans="1:40" ht="11.25">
      <c r="A103" s="72">
        <f>B102-1</f>
        <v>250</v>
      </c>
      <c r="B103" s="110"/>
      <c r="C103" s="107">
        <f>D102+$O$1</f>
        <v>5.5</v>
      </c>
      <c r="D103" s="111"/>
      <c r="E103" s="107">
        <f>F102+$O$1</f>
        <v>7.1899999999999995</v>
      </c>
      <c r="F103" s="112"/>
      <c r="G103" s="107">
        <f>H102+$O$1</f>
        <v>11.19</v>
      </c>
      <c r="H103" s="113"/>
      <c r="I103" s="91">
        <f>J102+$P$1</f>
        <v>0.001015597222222221</v>
      </c>
      <c r="J103" s="121"/>
      <c r="K103" s="91">
        <f>L102+$P$1</f>
        <v>0.0013849537037037038</v>
      </c>
      <c r="L103" s="114"/>
      <c r="M103" s="107">
        <f>N102+$O$1</f>
        <v>27.96</v>
      </c>
      <c r="N103" s="111"/>
      <c r="O103" s="91">
        <f>P102+$P$1</f>
        <v>0.0006241898148148147</v>
      </c>
      <c r="P103" s="114"/>
      <c r="Q103" s="78">
        <v>403</v>
      </c>
      <c r="R103" s="98">
        <v>402.84</v>
      </c>
      <c r="S103" s="118">
        <v>8.47</v>
      </c>
      <c r="T103" s="119">
        <v>38.63</v>
      </c>
      <c r="U103" s="101">
        <v>99</v>
      </c>
      <c r="V103" s="102">
        <v>357</v>
      </c>
      <c r="W103" s="103">
        <v>7.56</v>
      </c>
      <c r="X103" s="104">
        <v>30.42</v>
      </c>
      <c r="Y103" s="86">
        <f>Z102-1</f>
        <v>250</v>
      </c>
      <c r="Z103" s="115"/>
      <c r="AA103" s="90">
        <f>AB102+0.01</f>
        <v>5.698</v>
      </c>
      <c r="AB103" s="113"/>
      <c r="AC103" s="90">
        <f>AD102+0.01</f>
        <v>7.792</v>
      </c>
      <c r="AD103" s="113"/>
      <c r="AE103" s="90">
        <f>AF102+0.01</f>
        <v>12.389</v>
      </c>
      <c r="AF103" s="113"/>
      <c r="AG103" s="91">
        <f>AH102+$AM$3</f>
        <v>0.001154976851851852</v>
      </c>
      <c r="AH103" s="114"/>
      <c r="AI103" s="91">
        <f>AJ102+$AM$3</f>
        <v>0.0015591435185185187</v>
      </c>
      <c r="AJ103" s="114"/>
      <c r="AK103" s="90">
        <f>AL102+0.01</f>
        <v>27.966</v>
      </c>
      <c r="AL103" s="113"/>
      <c r="AM103" s="91">
        <f>AN102+$AM$3</f>
        <v>0.0006357638888888888</v>
      </c>
      <c r="AN103" s="114"/>
    </row>
    <row r="104" spans="1:40" ht="11.25">
      <c r="A104" s="72">
        <f>B104</f>
        <v>250</v>
      </c>
      <c r="B104" s="116">
        <v>250</v>
      </c>
      <c r="C104" s="107">
        <f>D104</f>
        <v>5.5</v>
      </c>
      <c r="D104" s="122">
        <v>5.5</v>
      </c>
      <c r="E104" s="107">
        <f>F104</f>
        <v>7.2</v>
      </c>
      <c r="F104" s="122">
        <v>7.2</v>
      </c>
      <c r="G104" s="107">
        <f>H104</f>
        <v>11.2</v>
      </c>
      <c r="H104" s="122">
        <v>11.2</v>
      </c>
      <c r="I104" s="91">
        <f>J104</f>
        <v>0.0010185185185185186</v>
      </c>
      <c r="J104" s="123">
        <v>0.0010185185185185186</v>
      </c>
      <c r="K104" s="91">
        <f>L104</f>
        <v>0.001388888888888889</v>
      </c>
      <c r="L104" s="123">
        <v>0.001388888888888889</v>
      </c>
      <c r="M104" s="107">
        <f>N104</f>
        <v>28</v>
      </c>
      <c r="N104" s="111">
        <v>28</v>
      </c>
      <c r="O104" s="91">
        <f>P104</f>
        <v>0.000625</v>
      </c>
      <c r="P104" s="91">
        <v>0.000625</v>
      </c>
      <c r="Q104" s="78">
        <v>405</v>
      </c>
      <c r="R104" s="120">
        <v>405</v>
      </c>
      <c r="S104" s="118">
        <v>8.52</v>
      </c>
      <c r="T104" s="119">
        <v>38.96</v>
      </c>
      <c r="U104" s="101">
        <v>100</v>
      </c>
      <c r="V104" s="102">
        <v>359</v>
      </c>
      <c r="W104" s="103">
        <v>7.6</v>
      </c>
      <c r="X104" s="104">
        <v>30.68</v>
      </c>
      <c r="Y104" s="86">
        <f>Z104</f>
        <v>250</v>
      </c>
      <c r="Z104" s="115">
        <v>250</v>
      </c>
      <c r="AA104" s="90">
        <f>AB104</f>
        <v>5.7</v>
      </c>
      <c r="AB104" s="122">
        <v>5.7</v>
      </c>
      <c r="AC104" s="90">
        <f>AD104</f>
        <v>7.8</v>
      </c>
      <c r="AD104" s="122">
        <v>7.8</v>
      </c>
      <c r="AE104" s="90">
        <f>AF104</f>
        <v>12.4</v>
      </c>
      <c r="AF104" s="122">
        <v>12.4</v>
      </c>
      <c r="AG104" s="91">
        <f>AH104</f>
        <v>0.0011574074074074073</v>
      </c>
      <c r="AH104" s="123">
        <v>0.0011574074074074073</v>
      </c>
      <c r="AI104" s="91">
        <f>AJ104</f>
        <v>0.0015625</v>
      </c>
      <c r="AJ104" s="123">
        <v>0.0015625</v>
      </c>
      <c r="AK104" s="90">
        <f>AL104</f>
        <v>28</v>
      </c>
      <c r="AL104" s="122">
        <v>28</v>
      </c>
      <c r="AM104" s="91">
        <f>AN104</f>
        <v>0.000636574074074074</v>
      </c>
      <c r="AN104" s="123">
        <v>0.000636574074074074</v>
      </c>
    </row>
    <row r="105" spans="1:40" ht="11.25">
      <c r="A105" s="72">
        <f>B104-1</f>
        <v>249</v>
      </c>
      <c r="B105" s="116"/>
      <c r="C105" s="107">
        <f>D104+$O$1</f>
        <v>5.51</v>
      </c>
      <c r="D105" s="122"/>
      <c r="E105" s="107">
        <f>F104+$O$1</f>
        <v>7.21</v>
      </c>
      <c r="F105" s="122"/>
      <c r="G105" s="107">
        <f>H104+$O$1</f>
        <v>11.209999999999999</v>
      </c>
      <c r="H105" s="122"/>
      <c r="I105" s="91">
        <f>J104+$P$1</f>
        <v>0.0010186342592592595</v>
      </c>
      <c r="J105" s="123"/>
      <c r="K105" s="91">
        <f>L104+$P$1</f>
        <v>0.0013890046296296298</v>
      </c>
      <c r="L105" s="123"/>
      <c r="M105" s="107">
        <f>N104+$O$1</f>
        <v>28.01</v>
      </c>
      <c r="N105" s="111"/>
      <c r="O105" s="91">
        <f>P104+$P$1</f>
        <v>0.0006251157407407408</v>
      </c>
      <c r="P105" s="91"/>
      <c r="Q105" s="78">
        <v>407</v>
      </c>
      <c r="R105" s="98">
        <v>406.96</v>
      </c>
      <c r="S105" s="118">
        <v>8.57</v>
      </c>
      <c r="T105" s="119">
        <v>39.26</v>
      </c>
      <c r="U105" s="101">
        <v>101</v>
      </c>
      <c r="V105" s="102">
        <v>361</v>
      </c>
      <c r="W105" s="103">
        <v>7.64</v>
      </c>
      <c r="X105" s="104">
        <v>30.91</v>
      </c>
      <c r="Y105" s="86">
        <f>Z104-1</f>
        <v>249</v>
      </c>
      <c r="Z105" s="115"/>
      <c r="AA105" s="90">
        <f>AB104+0.01</f>
        <v>5.71</v>
      </c>
      <c r="AB105" s="122"/>
      <c r="AC105" s="90">
        <f>AD104+0.01</f>
        <v>7.81</v>
      </c>
      <c r="AD105" s="122"/>
      <c r="AE105" s="90">
        <f>AF104+0.01</f>
        <v>12.41</v>
      </c>
      <c r="AF105" s="122"/>
      <c r="AG105" s="91">
        <f>AH104+$AM$3</f>
        <v>0.0011575231481481482</v>
      </c>
      <c r="AH105" s="123"/>
      <c r="AI105" s="91">
        <f>AJ104+$AM$3</f>
        <v>0.001562615740740741</v>
      </c>
      <c r="AJ105" s="123"/>
      <c r="AK105" s="90">
        <f>AL104+0.01</f>
        <v>28.01</v>
      </c>
      <c r="AL105" s="122"/>
      <c r="AM105" s="91">
        <f>AN104+$AM$3</f>
        <v>0.0006366898148148148</v>
      </c>
      <c r="AN105" s="123"/>
    </row>
    <row r="106" spans="1:40" ht="11.25">
      <c r="A106" s="72">
        <f>B106</f>
        <v>249</v>
      </c>
      <c r="B106" s="110">
        <v>249</v>
      </c>
      <c r="C106" s="107">
        <f>D106</f>
        <v>5.51</v>
      </c>
      <c r="D106" s="124">
        <v>5.51</v>
      </c>
      <c r="E106" s="107">
        <f>F106</f>
        <v>7.22</v>
      </c>
      <c r="F106" s="124">
        <v>7.22</v>
      </c>
      <c r="G106" s="107">
        <f>H106</f>
        <v>11.23</v>
      </c>
      <c r="H106" s="124">
        <v>11.23</v>
      </c>
      <c r="I106" s="91">
        <f>J106</f>
        <v>0.001021555555555554</v>
      </c>
      <c r="J106" s="121">
        <v>0.001021555555555554</v>
      </c>
      <c r="K106" s="91">
        <f>L106</f>
        <v>0.0013929629629629622</v>
      </c>
      <c r="L106" s="121">
        <v>0.0013929629629629622</v>
      </c>
      <c r="M106" s="107" t="e">
        <f>N106</f>
        <v>#REF!</v>
      </c>
      <c r="N106" s="124" t="e">
        <f>N108-(#REF!-#REF!)/50</f>
        <v>#REF!</v>
      </c>
      <c r="O106" s="91">
        <f>P106</f>
        <v>0.0006259629629629651</v>
      </c>
      <c r="P106" s="121">
        <v>0.0006259629629629651</v>
      </c>
      <c r="Q106" s="78">
        <v>409</v>
      </c>
      <c r="R106" s="98">
        <v>408.92</v>
      </c>
      <c r="S106" s="118">
        <v>8.62</v>
      </c>
      <c r="T106" s="119">
        <v>39.57</v>
      </c>
      <c r="U106" s="101">
        <v>102</v>
      </c>
      <c r="V106" s="102">
        <v>362</v>
      </c>
      <c r="W106" s="103">
        <v>7.68</v>
      </c>
      <c r="X106" s="104">
        <v>31.14</v>
      </c>
      <c r="Y106" s="86">
        <f>Z106</f>
        <v>249</v>
      </c>
      <c r="Z106" s="115">
        <v>249</v>
      </c>
      <c r="AA106" s="90">
        <f>AB106</f>
        <v>5.71</v>
      </c>
      <c r="AB106" s="124">
        <v>5.71</v>
      </c>
      <c r="AC106" s="90">
        <f>AD106</f>
        <v>7.82</v>
      </c>
      <c r="AD106" s="124">
        <v>7.82</v>
      </c>
      <c r="AE106" s="90">
        <f>AF106</f>
        <v>12.42</v>
      </c>
      <c r="AF106" s="124">
        <v>12.42</v>
      </c>
      <c r="AG106" s="91">
        <f>AH106</f>
        <v>0.001160185185185186</v>
      </c>
      <c r="AH106" s="121">
        <v>0.001160185185185186</v>
      </c>
      <c r="AI106" s="91">
        <f>AJ106</f>
        <v>0.0015663888888888839</v>
      </c>
      <c r="AJ106" s="121">
        <v>0.0015663888888888839</v>
      </c>
      <c r="AK106" s="90">
        <f>AL106</f>
        <v>28.044800000000066</v>
      </c>
      <c r="AL106" s="124">
        <v>28.044800000000066</v>
      </c>
      <c r="AM106" s="91">
        <f>AN106</f>
        <v>0.0006375000000000002</v>
      </c>
      <c r="AN106" s="121">
        <v>0.0006375000000000002</v>
      </c>
    </row>
    <row r="107" spans="1:40" ht="11.25">
      <c r="A107" s="72">
        <f>B106-1</f>
        <v>248</v>
      </c>
      <c r="B107" s="110"/>
      <c r="C107" s="107">
        <f>D106+$O$1</f>
        <v>5.52</v>
      </c>
      <c r="D107" s="124"/>
      <c r="E107" s="107">
        <f>F106+$O$1</f>
        <v>7.2299999999999995</v>
      </c>
      <c r="F107" s="124"/>
      <c r="G107" s="107">
        <f>H106+$O$1</f>
        <v>11.24</v>
      </c>
      <c r="H107" s="124"/>
      <c r="I107" s="91">
        <f>J106+$P$1</f>
        <v>0.0010216712962962948</v>
      </c>
      <c r="J107" s="121"/>
      <c r="K107" s="91">
        <f>L106+$P$1</f>
        <v>0.001393078703703703</v>
      </c>
      <c r="L107" s="121"/>
      <c r="M107" s="107" t="e">
        <f>N106+$O$1</f>
        <v>#REF!</v>
      </c>
      <c r="N107" s="124"/>
      <c r="O107" s="91">
        <f>P106+$P$1</f>
        <v>0.0006260787037037058</v>
      </c>
      <c r="P107" s="121"/>
      <c r="Q107" s="78">
        <v>411</v>
      </c>
      <c r="R107" s="98">
        <v>410.88</v>
      </c>
      <c r="S107" s="118">
        <v>8.66</v>
      </c>
      <c r="T107" s="119">
        <v>39.87</v>
      </c>
      <c r="U107" s="101">
        <v>103</v>
      </c>
      <c r="V107" s="102">
        <v>364</v>
      </c>
      <c r="W107" s="103">
        <v>7.72</v>
      </c>
      <c r="X107" s="104">
        <v>31.38</v>
      </c>
      <c r="Y107" s="86">
        <f>Z106-1</f>
        <v>248</v>
      </c>
      <c r="Z107" s="115"/>
      <c r="AA107" s="90">
        <f>AB106+0.01</f>
        <v>5.72</v>
      </c>
      <c r="AB107" s="124"/>
      <c r="AC107" s="90">
        <f>AD106+0.01</f>
        <v>7.83</v>
      </c>
      <c r="AD107" s="124"/>
      <c r="AE107" s="90">
        <f>AF106+0.01</f>
        <v>12.43</v>
      </c>
      <c r="AF107" s="124"/>
      <c r="AG107" s="91">
        <f>AH106+$AM$3</f>
        <v>0.0011603009259259268</v>
      </c>
      <c r="AH107" s="121"/>
      <c r="AI107" s="91">
        <f>AJ106+$AM$3</f>
        <v>0.0015665046296296247</v>
      </c>
      <c r="AJ107" s="121"/>
      <c r="AK107" s="90">
        <f>AL106+0.01</f>
        <v>28.054800000000068</v>
      </c>
      <c r="AL107" s="124"/>
      <c r="AM107" s="91">
        <f>AN106+$AM$3</f>
        <v>0.0006376157407407409</v>
      </c>
      <c r="AN107" s="121"/>
    </row>
    <row r="108" spans="1:40" ht="11.25">
      <c r="A108" s="72">
        <f>B108</f>
        <v>248</v>
      </c>
      <c r="B108" s="110">
        <v>248</v>
      </c>
      <c r="C108" s="107">
        <f>D108</f>
        <v>5.52</v>
      </c>
      <c r="D108" s="124">
        <v>5.52</v>
      </c>
      <c r="E108" s="107">
        <f>F108</f>
        <v>7.24</v>
      </c>
      <c r="F108" s="124">
        <v>7.24</v>
      </c>
      <c r="G108" s="107">
        <f>H108</f>
        <v>11.25</v>
      </c>
      <c r="H108" s="124">
        <v>11.25</v>
      </c>
      <c r="I108" s="91">
        <f>J108</f>
        <v>0.001024592592592591</v>
      </c>
      <c r="J108" s="121">
        <v>0.001024592592592591</v>
      </c>
      <c r="K108" s="91">
        <f>L108</f>
        <v>0.0013970370370370363</v>
      </c>
      <c r="L108" s="121">
        <v>0.0013970370370370363</v>
      </c>
      <c r="M108" s="107" t="e">
        <f>N108</f>
        <v>#REF!</v>
      </c>
      <c r="N108" s="124" t="e">
        <f>N110-(#REF!-#REF!)/50</f>
        <v>#REF!</v>
      </c>
      <c r="O108" s="91">
        <f>P108</f>
        <v>0.000626925925925928</v>
      </c>
      <c r="P108" s="121">
        <v>0.000626925925925928</v>
      </c>
      <c r="Q108" s="78">
        <v>413</v>
      </c>
      <c r="R108" s="98">
        <v>412.84</v>
      </c>
      <c r="S108" s="118">
        <v>8.71</v>
      </c>
      <c r="T108" s="119">
        <v>40.18</v>
      </c>
      <c r="U108" s="101">
        <v>104</v>
      </c>
      <c r="V108" s="102">
        <v>365</v>
      </c>
      <c r="W108" s="103">
        <v>7.76</v>
      </c>
      <c r="X108" s="104">
        <v>31.61</v>
      </c>
      <c r="Y108" s="86">
        <f>Z108</f>
        <v>248</v>
      </c>
      <c r="Z108" s="115">
        <v>248</v>
      </c>
      <c r="AA108" s="90">
        <f>AB108</f>
        <v>5.72</v>
      </c>
      <c r="AB108" s="124">
        <v>5.72</v>
      </c>
      <c r="AC108" s="90">
        <f>AD108</f>
        <v>7.84</v>
      </c>
      <c r="AD108" s="124">
        <v>7.84</v>
      </c>
      <c r="AE108" s="90">
        <f>AF108</f>
        <v>12.44</v>
      </c>
      <c r="AF108" s="124">
        <v>12.44</v>
      </c>
      <c r="AG108" s="91">
        <f>AH108</f>
        <v>0.0011629629629629637</v>
      </c>
      <c r="AH108" s="121">
        <v>0.0011629629629629637</v>
      </c>
      <c r="AI108" s="91">
        <f>AJ108</f>
        <v>0.0015702777777777729</v>
      </c>
      <c r="AJ108" s="121">
        <v>0.0015702777777777729</v>
      </c>
      <c r="AK108" s="90">
        <f>AL108</f>
        <v>28.089600000000065</v>
      </c>
      <c r="AL108" s="124">
        <v>28.089600000000065</v>
      </c>
      <c r="AM108" s="91">
        <f>AN108</f>
        <v>0.0006384259259259261</v>
      </c>
      <c r="AN108" s="121">
        <v>0.0006384259259259261</v>
      </c>
    </row>
    <row r="109" spans="1:40" ht="11.25">
      <c r="A109" s="72">
        <f>B108-1</f>
        <v>247</v>
      </c>
      <c r="B109" s="110"/>
      <c r="C109" s="107">
        <f>D108+$O$1</f>
        <v>5.529999999999999</v>
      </c>
      <c r="D109" s="124"/>
      <c r="E109" s="107">
        <f>F108+$O$1</f>
        <v>7.25</v>
      </c>
      <c r="F109" s="124"/>
      <c r="G109" s="107">
        <f>H108+$O$1</f>
        <v>11.26</v>
      </c>
      <c r="H109" s="124"/>
      <c r="I109" s="91">
        <f>J108+$P$1</f>
        <v>0.001024708333333332</v>
      </c>
      <c r="J109" s="121"/>
      <c r="K109" s="91">
        <f>L108+$P$1</f>
        <v>0.0013971527777777771</v>
      </c>
      <c r="L109" s="121"/>
      <c r="M109" s="107" t="e">
        <f>N108+$O$1</f>
        <v>#REF!</v>
      </c>
      <c r="N109" s="124"/>
      <c r="O109" s="91">
        <f>P108+$P$1</f>
        <v>0.0006270416666666688</v>
      </c>
      <c r="P109" s="121"/>
      <c r="Q109" s="78">
        <v>415</v>
      </c>
      <c r="R109" s="98">
        <v>414.8</v>
      </c>
      <c r="S109" s="118">
        <v>8.76</v>
      </c>
      <c r="T109" s="119">
        <v>40.48</v>
      </c>
      <c r="U109" s="101">
        <v>105</v>
      </c>
      <c r="V109" s="102">
        <v>367</v>
      </c>
      <c r="W109" s="103">
        <v>7.8</v>
      </c>
      <c r="X109" s="104">
        <v>31.84</v>
      </c>
      <c r="Y109" s="86">
        <f>Z108-1</f>
        <v>247</v>
      </c>
      <c r="Z109" s="115"/>
      <c r="AA109" s="90">
        <f>AB108+0.01</f>
        <v>5.7299999999999995</v>
      </c>
      <c r="AB109" s="124"/>
      <c r="AC109" s="90">
        <f>AD108+0.01</f>
        <v>7.85</v>
      </c>
      <c r="AD109" s="124"/>
      <c r="AE109" s="90">
        <f>AF108+0.01</f>
        <v>12.45</v>
      </c>
      <c r="AF109" s="124"/>
      <c r="AG109" s="91">
        <f>AH108+$AM$3</f>
        <v>0.0011630787037037046</v>
      </c>
      <c r="AH109" s="121"/>
      <c r="AI109" s="91">
        <f>AJ108+$AM$3</f>
        <v>0.0015703935185185137</v>
      </c>
      <c r="AJ109" s="121"/>
      <c r="AK109" s="90">
        <f>AL108+0.01</f>
        <v>28.099600000000066</v>
      </c>
      <c r="AL109" s="124"/>
      <c r="AM109" s="91">
        <f>AN108+$AM$3</f>
        <v>0.0006385416666666668</v>
      </c>
      <c r="AN109" s="121"/>
    </row>
    <row r="110" spans="1:40" ht="11.25">
      <c r="A110" s="72">
        <f>B110</f>
        <v>247</v>
      </c>
      <c r="B110" s="116">
        <v>247</v>
      </c>
      <c r="C110" s="107">
        <f>D110</f>
        <v>5.54</v>
      </c>
      <c r="D110" s="124">
        <v>5.54</v>
      </c>
      <c r="E110" s="107">
        <f>F110</f>
        <v>7.26</v>
      </c>
      <c r="F110" s="124">
        <v>7.26</v>
      </c>
      <c r="G110" s="107">
        <f>H110</f>
        <v>11.28</v>
      </c>
      <c r="H110" s="124">
        <v>11.28</v>
      </c>
      <c r="I110" s="91">
        <f>J110</f>
        <v>0.0010276296296296281</v>
      </c>
      <c r="J110" s="121">
        <v>0.0010276296296296281</v>
      </c>
      <c r="K110" s="91">
        <f>L110</f>
        <v>0.0014011111111111104</v>
      </c>
      <c r="L110" s="121">
        <v>0.0014011111111111104</v>
      </c>
      <c r="M110" s="107" t="e">
        <f>N110</f>
        <v>#REF!</v>
      </c>
      <c r="N110" s="124" t="e">
        <f>N112-(#REF!-#REF!)/50</f>
        <v>#REF!</v>
      </c>
      <c r="O110" s="91">
        <f>P110</f>
        <v>0.0006278888888888909</v>
      </c>
      <c r="P110" s="121">
        <v>0.0006278888888888909</v>
      </c>
      <c r="Q110" s="78">
        <v>417</v>
      </c>
      <c r="R110" s="98">
        <v>416.76</v>
      </c>
      <c r="S110" s="118">
        <v>8.81</v>
      </c>
      <c r="T110" s="119">
        <v>40.78</v>
      </c>
      <c r="U110" s="101">
        <v>106</v>
      </c>
      <c r="V110" s="102">
        <v>368</v>
      </c>
      <c r="W110" s="103">
        <v>7.84</v>
      </c>
      <c r="X110" s="104">
        <v>32.07</v>
      </c>
      <c r="Y110" s="86">
        <f>Z110</f>
        <v>247</v>
      </c>
      <c r="Z110" s="115">
        <v>247</v>
      </c>
      <c r="AA110" s="90">
        <f>AB110</f>
        <v>5.73</v>
      </c>
      <c r="AB110" s="124">
        <v>5.73</v>
      </c>
      <c r="AC110" s="90">
        <f>AD110</f>
        <v>7.85</v>
      </c>
      <c r="AD110" s="124">
        <v>7.85</v>
      </c>
      <c r="AE110" s="90">
        <f>AF110</f>
        <v>12.46</v>
      </c>
      <c r="AF110" s="124">
        <v>12.46</v>
      </c>
      <c r="AG110" s="91">
        <f>AH110</f>
        <v>0.0011657407407407415</v>
      </c>
      <c r="AH110" s="121">
        <v>0.0011657407407407415</v>
      </c>
      <c r="AI110" s="91">
        <f>AJ110</f>
        <v>0.0015741666666666619</v>
      </c>
      <c r="AJ110" s="121">
        <v>0.0015741666666666619</v>
      </c>
      <c r="AK110" s="90">
        <f>AL110</f>
        <v>28.134400000000063</v>
      </c>
      <c r="AL110" s="124">
        <v>28.134400000000063</v>
      </c>
      <c r="AM110" s="91">
        <f>AN110</f>
        <v>0.000639351851851852</v>
      </c>
      <c r="AN110" s="121">
        <v>0.000639351851851852</v>
      </c>
    </row>
    <row r="111" spans="1:40" ht="11.25">
      <c r="A111" s="72">
        <f>B110-1</f>
        <v>246</v>
      </c>
      <c r="B111" s="116"/>
      <c r="C111" s="107">
        <f>D110+$O$1</f>
        <v>5.55</v>
      </c>
      <c r="D111" s="124"/>
      <c r="E111" s="107">
        <f>F110+$O$1</f>
        <v>7.27</v>
      </c>
      <c r="F111" s="124"/>
      <c r="G111" s="107">
        <f>H110+$O$1</f>
        <v>11.29</v>
      </c>
      <c r="H111" s="124"/>
      <c r="I111" s="91">
        <f>J110+$P$1</f>
        <v>0.001027745370370369</v>
      </c>
      <c r="J111" s="121"/>
      <c r="K111" s="91">
        <f>L110+$P$1</f>
        <v>0.0014012268518518512</v>
      </c>
      <c r="L111" s="121"/>
      <c r="M111" s="107" t="e">
        <f>N110+$O$1</f>
        <v>#REF!</v>
      </c>
      <c r="N111" s="124"/>
      <c r="O111" s="91">
        <f>P110+$P$1</f>
        <v>0.0006280046296296317</v>
      </c>
      <c r="P111" s="121"/>
      <c r="Q111" s="78">
        <v>419</v>
      </c>
      <c r="R111" s="98">
        <v>418.72</v>
      </c>
      <c r="S111" s="118">
        <v>8.86</v>
      </c>
      <c r="T111" s="119">
        <v>41.09</v>
      </c>
      <c r="U111" s="101">
        <v>107</v>
      </c>
      <c r="V111" s="102">
        <v>370</v>
      </c>
      <c r="W111" s="103">
        <v>7.88</v>
      </c>
      <c r="X111" s="104">
        <v>32.3</v>
      </c>
      <c r="Y111" s="86">
        <f>Z110-1</f>
        <v>246</v>
      </c>
      <c r="Z111" s="115"/>
      <c r="AA111" s="90">
        <f>AB110+0.01</f>
        <v>5.74</v>
      </c>
      <c r="AB111" s="124"/>
      <c r="AC111" s="90">
        <f>AD110+0.01</f>
        <v>7.859999999999999</v>
      </c>
      <c r="AD111" s="124"/>
      <c r="AE111" s="90">
        <f>AF110+0.01</f>
        <v>12.47</v>
      </c>
      <c r="AF111" s="124"/>
      <c r="AG111" s="91">
        <f>AH110+$AM$3</f>
        <v>0.0011658564814814823</v>
      </c>
      <c r="AH111" s="121"/>
      <c r="AI111" s="91">
        <f>AJ110+$AM$3</f>
        <v>0.0015742824074074027</v>
      </c>
      <c r="AJ111" s="121"/>
      <c r="AK111" s="90">
        <f>AL110+0.01</f>
        <v>28.144400000000065</v>
      </c>
      <c r="AL111" s="124"/>
      <c r="AM111" s="91">
        <f>AN110+$AM$3</f>
        <v>0.0006394675925925927</v>
      </c>
      <c r="AN111" s="121"/>
    </row>
    <row r="112" spans="1:40" ht="11.25">
      <c r="A112" s="72">
        <f>B112</f>
        <v>246</v>
      </c>
      <c r="B112" s="110">
        <v>246</v>
      </c>
      <c r="C112" s="107">
        <f>D112</f>
        <v>5.55</v>
      </c>
      <c r="D112" s="124">
        <v>5.55</v>
      </c>
      <c r="E112" s="107">
        <f>F112</f>
        <v>7.28</v>
      </c>
      <c r="F112" s="124">
        <v>7.28</v>
      </c>
      <c r="G112" s="107">
        <f>H112</f>
        <v>11.3</v>
      </c>
      <c r="H112" s="124">
        <v>11.3</v>
      </c>
      <c r="I112" s="91">
        <f>J112</f>
        <v>0.0010306666666666652</v>
      </c>
      <c r="J112" s="121">
        <v>0.0010306666666666652</v>
      </c>
      <c r="K112" s="91">
        <f>L112</f>
        <v>0.0014051851851851844</v>
      </c>
      <c r="L112" s="121">
        <v>0.0014051851851851844</v>
      </c>
      <c r="M112" s="107" t="e">
        <f>N112</f>
        <v>#REF!</v>
      </c>
      <c r="N112" s="124" t="e">
        <f>N114-(#REF!-#REF!)/50</f>
        <v>#REF!</v>
      </c>
      <c r="O112" s="91">
        <f>P112</f>
        <v>0.0006288518518518539</v>
      </c>
      <c r="P112" s="121">
        <v>0.0006288518518518539</v>
      </c>
      <c r="Q112" s="78">
        <v>421</v>
      </c>
      <c r="R112" s="98">
        <v>420.68</v>
      </c>
      <c r="S112" s="118">
        <v>8.9</v>
      </c>
      <c r="T112" s="119">
        <v>41.39</v>
      </c>
      <c r="U112" s="101">
        <v>108</v>
      </c>
      <c r="V112" s="102">
        <v>371</v>
      </c>
      <c r="W112" s="103">
        <v>7.92</v>
      </c>
      <c r="X112" s="104">
        <v>32.54</v>
      </c>
      <c r="Y112" s="86">
        <f>Z112</f>
        <v>246</v>
      </c>
      <c r="Z112" s="115">
        <v>246</v>
      </c>
      <c r="AA112" s="90">
        <f>AB112</f>
        <v>5.74</v>
      </c>
      <c r="AB112" s="124">
        <v>5.74</v>
      </c>
      <c r="AC112" s="90">
        <f>AD112</f>
        <v>7.87</v>
      </c>
      <c r="AD112" s="124">
        <v>7.87</v>
      </c>
      <c r="AE112" s="90">
        <f>AF112</f>
        <v>12.48</v>
      </c>
      <c r="AF112" s="124">
        <v>12.48</v>
      </c>
      <c r="AG112" s="91">
        <f>AH112</f>
        <v>0.0011685185185185193</v>
      </c>
      <c r="AH112" s="121">
        <v>0.0011685185185185193</v>
      </c>
      <c r="AI112" s="91">
        <f>AJ112</f>
        <v>0.0015780555555555509</v>
      </c>
      <c r="AJ112" s="121">
        <v>0.0015780555555555509</v>
      </c>
      <c r="AK112" s="90">
        <f>AL112</f>
        <v>28.179200000000062</v>
      </c>
      <c r="AL112" s="124">
        <v>28.179200000000062</v>
      </c>
      <c r="AM112" s="91">
        <f>AN112</f>
        <v>0.0006402777777777779</v>
      </c>
      <c r="AN112" s="121">
        <v>0.0006402777777777779</v>
      </c>
    </row>
    <row r="113" spans="1:40" ht="11.25">
      <c r="A113" s="72">
        <f>B112-1</f>
        <v>245</v>
      </c>
      <c r="B113" s="110"/>
      <c r="C113" s="107">
        <f>D112+$O$1</f>
        <v>5.56</v>
      </c>
      <c r="D113" s="124"/>
      <c r="E113" s="107">
        <f>F112+$O$1</f>
        <v>7.29</v>
      </c>
      <c r="F113" s="124"/>
      <c r="G113" s="107">
        <f>H112+$O$1</f>
        <v>11.31</v>
      </c>
      <c r="H113" s="124"/>
      <c r="I113" s="91">
        <f>J112+$P$1</f>
        <v>0.001030782407407406</v>
      </c>
      <c r="J113" s="121"/>
      <c r="K113" s="91">
        <f>L112+$P$1</f>
        <v>0.0014053009259259253</v>
      </c>
      <c r="L113" s="121"/>
      <c r="M113" s="107" t="e">
        <f>N112+$O$1</f>
        <v>#REF!</v>
      </c>
      <c r="N113" s="124"/>
      <c r="O113" s="91">
        <f>P112+$P$1</f>
        <v>0.0006289675925925946</v>
      </c>
      <c r="P113" s="121"/>
      <c r="Q113" s="78">
        <v>423</v>
      </c>
      <c r="R113" s="98">
        <v>422.64</v>
      </c>
      <c r="S113" s="118">
        <v>8.95</v>
      </c>
      <c r="T113" s="119">
        <v>41.7</v>
      </c>
      <c r="U113" s="101">
        <v>109</v>
      </c>
      <c r="V113" s="102">
        <v>373</v>
      </c>
      <c r="W113" s="103">
        <v>7.96</v>
      </c>
      <c r="X113" s="104">
        <v>32.77</v>
      </c>
      <c r="Y113" s="86">
        <f>Z112-1</f>
        <v>245</v>
      </c>
      <c r="Z113" s="115"/>
      <c r="AA113" s="90">
        <f>AB112+0.01</f>
        <v>5.75</v>
      </c>
      <c r="AB113" s="124"/>
      <c r="AC113" s="90">
        <f>AD112+0.01</f>
        <v>7.88</v>
      </c>
      <c r="AD113" s="124"/>
      <c r="AE113" s="90">
        <f>AF112+0.01</f>
        <v>12.49</v>
      </c>
      <c r="AF113" s="124"/>
      <c r="AG113" s="91">
        <f>AH112+$AM$3</f>
        <v>0.00116863425925926</v>
      </c>
      <c r="AH113" s="121"/>
      <c r="AI113" s="91">
        <f>AJ112+$AM$3</f>
        <v>0.0015781712962962917</v>
      </c>
      <c r="AJ113" s="121"/>
      <c r="AK113" s="90">
        <f>AL112+0.01</f>
        <v>28.189200000000064</v>
      </c>
      <c r="AL113" s="124"/>
      <c r="AM113" s="91">
        <f>AN112+$AM$3</f>
        <v>0.0006403935185185187</v>
      </c>
      <c r="AN113" s="121"/>
    </row>
    <row r="114" spans="1:40" ht="11.25">
      <c r="A114" s="72">
        <f>B114</f>
        <v>245</v>
      </c>
      <c r="B114" s="110">
        <v>245</v>
      </c>
      <c r="C114" s="107">
        <f>D114</f>
        <v>5.56</v>
      </c>
      <c r="D114" s="124">
        <v>5.56</v>
      </c>
      <c r="E114" s="107">
        <f>F114</f>
        <v>7.3</v>
      </c>
      <c r="F114" s="124">
        <v>7.3</v>
      </c>
      <c r="G114" s="107">
        <f>H114</f>
        <v>11.33</v>
      </c>
      <c r="H114" s="124">
        <v>11.33</v>
      </c>
      <c r="I114" s="91">
        <f>J114</f>
        <v>0.0010337037037037023</v>
      </c>
      <c r="J114" s="121">
        <v>0.0010337037037037023</v>
      </c>
      <c r="K114" s="91">
        <f>L114</f>
        <v>0.0014092592592592585</v>
      </c>
      <c r="L114" s="121">
        <v>0.0014092592592592585</v>
      </c>
      <c r="M114" s="107" t="e">
        <f>N114</f>
        <v>#REF!</v>
      </c>
      <c r="N114" s="124" t="e">
        <f>N116-(#REF!-#REF!)/50</f>
        <v>#REF!</v>
      </c>
      <c r="O114" s="91">
        <f>P114</f>
        <v>0.0006298148148148168</v>
      </c>
      <c r="P114" s="121">
        <v>0.0006298148148148168</v>
      </c>
      <c r="Q114" s="78">
        <v>425</v>
      </c>
      <c r="R114" s="98">
        <v>424.6</v>
      </c>
      <c r="S114" s="118">
        <v>9</v>
      </c>
      <c r="T114" s="119">
        <v>42</v>
      </c>
      <c r="U114" s="101">
        <v>110</v>
      </c>
      <c r="V114" s="102">
        <v>375</v>
      </c>
      <c r="W114" s="103">
        <v>8</v>
      </c>
      <c r="X114" s="104">
        <v>33</v>
      </c>
      <c r="Y114" s="86">
        <f>Z114</f>
        <v>245</v>
      </c>
      <c r="Z114" s="115">
        <v>245</v>
      </c>
      <c r="AA114" s="90">
        <f>AB114</f>
        <v>5.76</v>
      </c>
      <c r="AB114" s="124">
        <v>5.76</v>
      </c>
      <c r="AC114" s="90">
        <f>AD114</f>
        <v>7.89</v>
      </c>
      <c r="AD114" s="124">
        <v>7.89</v>
      </c>
      <c r="AE114" s="90">
        <f>AF114</f>
        <v>12.51</v>
      </c>
      <c r="AF114" s="124">
        <v>12.51</v>
      </c>
      <c r="AG114" s="91">
        <f>AH114</f>
        <v>0.001171296296296297</v>
      </c>
      <c r="AH114" s="121">
        <v>0.001171296296296297</v>
      </c>
      <c r="AI114" s="91">
        <f>AJ114</f>
        <v>0.0015819444444444399</v>
      </c>
      <c r="AJ114" s="121">
        <v>0.0015819444444444399</v>
      </c>
      <c r="AK114" s="90">
        <f>AL114</f>
        <v>28.22400000000006</v>
      </c>
      <c r="AL114" s="124">
        <v>28.22400000000006</v>
      </c>
      <c r="AM114" s="91">
        <f>AN114</f>
        <v>0.0006412037037037038</v>
      </c>
      <c r="AN114" s="121">
        <v>0.0006412037037037038</v>
      </c>
    </row>
    <row r="115" spans="1:40" ht="11.25">
      <c r="A115" s="72">
        <f>B114-1</f>
        <v>244</v>
      </c>
      <c r="B115" s="110"/>
      <c r="C115" s="107">
        <f>D114+$O$1</f>
        <v>5.569999999999999</v>
      </c>
      <c r="D115" s="124"/>
      <c r="E115" s="107">
        <f>F114+$O$1</f>
        <v>7.31</v>
      </c>
      <c r="F115" s="124"/>
      <c r="G115" s="107">
        <f>H114+$O$1</f>
        <v>11.34</v>
      </c>
      <c r="H115" s="124"/>
      <c r="I115" s="91">
        <f>J114+$P$1</f>
        <v>0.0010338194444444431</v>
      </c>
      <c r="J115" s="121"/>
      <c r="K115" s="91">
        <f>L114+$P$1</f>
        <v>0.0014093749999999994</v>
      </c>
      <c r="L115" s="121"/>
      <c r="M115" s="107" t="e">
        <f>N114+$O$1</f>
        <v>#REF!</v>
      </c>
      <c r="N115" s="124"/>
      <c r="O115" s="91">
        <f>P114+$P$1</f>
        <v>0.0006299305555555575</v>
      </c>
      <c r="P115" s="121"/>
      <c r="Q115" s="78">
        <v>427</v>
      </c>
      <c r="R115" s="98">
        <v>426.56</v>
      </c>
      <c r="S115" s="118">
        <v>9.05</v>
      </c>
      <c r="T115" s="119">
        <v>42.3</v>
      </c>
      <c r="U115" s="101">
        <v>111</v>
      </c>
      <c r="V115" s="102">
        <v>376</v>
      </c>
      <c r="W115" s="103">
        <v>8.04</v>
      </c>
      <c r="X115" s="104">
        <v>33.23</v>
      </c>
      <c r="Y115" s="86">
        <f>Z114-1</f>
        <v>244</v>
      </c>
      <c r="Z115" s="115"/>
      <c r="AA115" s="90">
        <f>AB114+0.01</f>
        <v>5.77</v>
      </c>
      <c r="AB115" s="124"/>
      <c r="AC115" s="90">
        <f>AD114+0.01</f>
        <v>7.8999999999999995</v>
      </c>
      <c r="AD115" s="124"/>
      <c r="AE115" s="90">
        <f>AF114+0.01</f>
        <v>12.52</v>
      </c>
      <c r="AF115" s="124"/>
      <c r="AG115" s="91">
        <f>AH114+$AM$3</f>
        <v>0.0011714120370370379</v>
      </c>
      <c r="AH115" s="121"/>
      <c r="AI115" s="91">
        <f>AJ114+$AM$3</f>
        <v>0.0015820601851851807</v>
      </c>
      <c r="AJ115" s="121"/>
      <c r="AK115" s="90">
        <f>AL114+0.01</f>
        <v>28.234000000000062</v>
      </c>
      <c r="AL115" s="124"/>
      <c r="AM115" s="91">
        <f>AN114+$AM$3</f>
        <v>0.0006413194444444446</v>
      </c>
      <c r="AN115" s="121"/>
    </row>
    <row r="116" spans="1:40" ht="11.25">
      <c r="A116" s="72">
        <f>B116</f>
        <v>244</v>
      </c>
      <c r="B116" s="116">
        <v>244</v>
      </c>
      <c r="C116" s="107">
        <f>D116</f>
        <v>5.57</v>
      </c>
      <c r="D116" s="124">
        <v>5.57</v>
      </c>
      <c r="E116" s="107">
        <f>F116</f>
        <v>7.32</v>
      </c>
      <c r="F116" s="124">
        <v>7.32</v>
      </c>
      <c r="G116" s="107">
        <f>H116</f>
        <v>11.35</v>
      </c>
      <c r="H116" s="124">
        <v>11.35</v>
      </c>
      <c r="I116" s="91">
        <f>J116</f>
        <v>0.0010367407407407393</v>
      </c>
      <c r="J116" s="121">
        <v>0.0010367407407407393</v>
      </c>
      <c r="K116" s="91">
        <f>L116</f>
        <v>0.0014133333333333326</v>
      </c>
      <c r="L116" s="121">
        <v>0.0014133333333333326</v>
      </c>
      <c r="M116" s="107" t="e">
        <f>N116</f>
        <v>#REF!</v>
      </c>
      <c r="N116" s="124" t="e">
        <f>N118-(#REF!-#REF!)/50</f>
        <v>#REF!</v>
      </c>
      <c r="O116" s="91">
        <f>P116</f>
        <v>0.0006307777777777797</v>
      </c>
      <c r="P116" s="121">
        <v>0.0006307777777777797</v>
      </c>
      <c r="Q116" s="78">
        <v>429</v>
      </c>
      <c r="R116" s="98">
        <v>428.52</v>
      </c>
      <c r="S116" s="118">
        <v>9.1</v>
      </c>
      <c r="T116" s="119">
        <v>42.61</v>
      </c>
      <c r="U116" s="101">
        <v>112</v>
      </c>
      <c r="V116" s="102">
        <v>378</v>
      </c>
      <c r="W116" s="103">
        <v>8.08</v>
      </c>
      <c r="X116" s="104">
        <v>33.46</v>
      </c>
      <c r="Y116" s="86">
        <f>Z116</f>
        <v>244</v>
      </c>
      <c r="Z116" s="115">
        <v>244</v>
      </c>
      <c r="AA116" s="90">
        <f>AB116</f>
        <v>5.77</v>
      </c>
      <c r="AB116" s="124">
        <v>5.77</v>
      </c>
      <c r="AC116" s="90">
        <f>AD116</f>
        <v>7.91</v>
      </c>
      <c r="AD116" s="124">
        <v>7.91</v>
      </c>
      <c r="AE116" s="90">
        <f>AF116</f>
        <v>12.53</v>
      </c>
      <c r="AF116" s="124">
        <v>12.53</v>
      </c>
      <c r="AG116" s="91">
        <f>AH116</f>
        <v>0.0011740740740740748</v>
      </c>
      <c r="AH116" s="121">
        <v>0.0011740740740740748</v>
      </c>
      <c r="AI116" s="91">
        <f>AJ116</f>
        <v>0.0015858333333333289</v>
      </c>
      <c r="AJ116" s="121">
        <v>0.0015858333333333289</v>
      </c>
      <c r="AK116" s="90">
        <f>AL116</f>
        <v>28.26880000000006</v>
      </c>
      <c r="AL116" s="124">
        <v>28.26880000000006</v>
      </c>
      <c r="AM116" s="91">
        <f>AN116</f>
        <v>0.0006421296296296298</v>
      </c>
      <c r="AN116" s="121">
        <v>0.0006421296296296298</v>
      </c>
    </row>
    <row r="117" spans="1:40" ht="11.25">
      <c r="A117" s="72">
        <f>B116-1</f>
        <v>243</v>
      </c>
      <c r="B117" s="116"/>
      <c r="C117" s="107">
        <f>D116+$O$1</f>
        <v>5.58</v>
      </c>
      <c r="D117" s="124"/>
      <c r="E117" s="107">
        <f>F116+$O$1</f>
        <v>7.33</v>
      </c>
      <c r="F117" s="124"/>
      <c r="G117" s="107">
        <f>H116+$O$1</f>
        <v>11.36</v>
      </c>
      <c r="H117" s="124"/>
      <c r="I117" s="91">
        <f>J116+$P$1</f>
        <v>0.0010368564814814802</v>
      </c>
      <c r="J117" s="121"/>
      <c r="K117" s="91">
        <f>L116+$P$1</f>
        <v>0.0014134490740740735</v>
      </c>
      <c r="L117" s="121"/>
      <c r="M117" s="107" t="e">
        <f>N116+$O$1</f>
        <v>#REF!</v>
      </c>
      <c r="N117" s="124"/>
      <c r="O117" s="91">
        <f>P116+$P$1</f>
        <v>0.0006308935185185204</v>
      </c>
      <c r="P117" s="121"/>
      <c r="Q117" s="78">
        <v>430</v>
      </c>
      <c r="R117" s="98">
        <v>430.48</v>
      </c>
      <c r="S117" s="118">
        <v>9.14</v>
      </c>
      <c r="T117" s="119">
        <v>42.91</v>
      </c>
      <c r="U117" s="101">
        <v>113</v>
      </c>
      <c r="V117" s="102">
        <v>379</v>
      </c>
      <c r="W117" s="103">
        <v>8.12</v>
      </c>
      <c r="X117" s="104">
        <v>33.7</v>
      </c>
      <c r="Y117" s="86">
        <f>Z116-1</f>
        <v>243</v>
      </c>
      <c r="Z117" s="115"/>
      <c r="AA117" s="90">
        <f>AB116+0.01</f>
        <v>5.779999999999999</v>
      </c>
      <c r="AB117" s="124"/>
      <c r="AC117" s="90">
        <f>AD116+0.01</f>
        <v>7.92</v>
      </c>
      <c r="AD117" s="124"/>
      <c r="AE117" s="90">
        <f>AF116+0.01</f>
        <v>12.54</v>
      </c>
      <c r="AF117" s="124"/>
      <c r="AG117" s="91">
        <f>AH116+$AM$3</f>
        <v>0.0011741898148148156</v>
      </c>
      <c r="AH117" s="121"/>
      <c r="AI117" s="91">
        <f>AJ116+$AM$3</f>
        <v>0.0015859490740740697</v>
      </c>
      <c r="AJ117" s="121"/>
      <c r="AK117" s="90">
        <f>AL116+0.01</f>
        <v>28.27880000000006</v>
      </c>
      <c r="AL117" s="124"/>
      <c r="AM117" s="91">
        <f>AN116+$AM$3</f>
        <v>0.0006422453703703705</v>
      </c>
      <c r="AN117" s="121"/>
    </row>
    <row r="118" spans="1:40" ht="11.25">
      <c r="A118" s="72">
        <f>B118</f>
        <v>243</v>
      </c>
      <c r="B118" s="110">
        <v>243</v>
      </c>
      <c r="C118" s="107">
        <f>D118</f>
        <v>5.58</v>
      </c>
      <c r="D118" s="124">
        <v>5.58</v>
      </c>
      <c r="E118" s="107">
        <f>F118</f>
        <v>7.33</v>
      </c>
      <c r="F118" s="124">
        <v>7.33</v>
      </c>
      <c r="G118" s="107">
        <f>H118</f>
        <v>11.38</v>
      </c>
      <c r="H118" s="124">
        <v>11.38</v>
      </c>
      <c r="I118" s="91">
        <f>J118</f>
        <v>0.0010397777777777764</v>
      </c>
      <c r="J118" s="121">
        <v>0.0010397777777777764</v>
      </c>
      <c r="K118" s="91">
        <f>L118</f>
        <v>0.0014174074074074067</v>
      </c>
      <c r="L118" s="121">
        <v>0.0014174074074074067</v>
      </c>
      <c r="M118" s="107" t="e">
        <f>N118</f>
        <v>#REF!</v>
      </c>
      <c r="N118" s="124" t="e">
        <f>N120-(#REF!-#REF!)/50</f>
        <v>#REF!</v>
      </c>
      <c r="O118" s="91">
        <f>P118</f>
        <v>0.0006317407407407426</v>
      </c>
      <c r="P118" s="121">
        <v>0.0006317407407407426</v>
      </c>
      <c r="Q118" s="78">
        <v>432</v>
      </c>
      <c r="R118" s="98">
        <v>432.44</v>
      </c>
      <c r="S118" s="118">
        <v>9.19</v>
      </c>
      <c r="T118" s="119">
        <v>43.22</v>
      </c>
      <c r="U118" s="101">
        <v>114</v>
      </c>
      <c r="V118" s="102">
        <v>381</v>
      </c>
      <c r="W118" s="103">
        <v>8.16</v>
      </c>
      <c r="X118" s="104">
        <v>33.93</v>
      </c>
      <c r="Y118" s="86">
        <f>Z118</f>
        <v>243</v>
      </c>
      <c r="Z118" s="115">
        <v>243</v>
      </c>
      <c r="AA118" s="90">
        <f>AB118</f>
        <v>5.78</v>
      </c>
      <c r="AB118" s="124">
        <v>5.78</v>
      </c>
      <c r="AC118" s="90">
        <f>AD118</f>
        <v>7.93</v>
      </c>
      <c r="AD118" s="124">
        <v>7.93</v>
      </c>
      <c r="AE118" s="90">
        <f>AF118</f>
        <v>12.55</v>
      </c>
      <c r="AF118" s="124">
        <v>12.55</v>
      </c>
      <c r="AG118" s="91">
        <f>AH118</f>
        <v>0.0011768518518518525</v>
      </c>
      <c r="AH118" s="121">
        <v>0.0011768518518518525</v>
      </c>
      <c r="AI118" s="91">
        <f>AJ118</f>
        <v>0.0015897222222222179</v>
      </c>
      <c r="AJ118" s="121">
        <v>0.0015897222222222179</v>
      </c>
      <c r="AK118" s="90">
        <f>AL118</f>
        <v>28.313600000000058</v>
      </c>
      <c r="AL118" s="124">
        <v>28.313600000000058</v>
      </c>
      <c r="AM118" s="91">
        <f>AN118</f>
        <v>0.0006430555555555557</v>
      </c>
      <c r="AN118" s="121">
        <v>0.0006430555555555557</v>
      </c>
    </row>
    <row r="119" spans="1:40" ht="11.25">
      <c r="A119" s="72">
        <f>B118-1</f>
        <v>242</v>
      </c>
      <c r="B119" s="110"/>
      <c r="C119" s="107">
        <f>D118+$O$1</f>
        <v>5.59</v>
      </c>
      <c r="D119" s="124"/>
      <c r="E119" s="107">
        <f>F118+$O$1</f>
        <v>7.34</v>
      </c>
      <c r="F119" s="124"/>
      <c r="G119" s="107">
        <f>H118+$O$1</f>
        <v>11.39</v>
      </c>
      <c r="H119" s="124"/>
      <c r="I119" s="91">
        <f>J118+$P$1</f>
        <v>0.0010398935185185173</v>
      </c>
      <c r="J119" s="121"/>
      <c r="K119" s="91">
        <f>L118+$P$1</f>
        <v>0.0014175231481481476</v>
      </c>
      <c r="L119" s="121"/>
      <c r="M119" s="107" t="e">
        <f>N118+$O$1</f>
        <v>#REF!</v>
      </c>
      <c r="N119" s="124"/>
      <c r="O119" s="91">
        <f>P118+$P$1</f>
        <v>0.0006318564814814833</v>
      </c>
      <c r="P119" s="121"/>
      <c r="Q119" s="78">
        <v>434</v>
      </c>
      <c r="R119" s="98">
        <v>434.4</v>
      </c>
      <c r="S119" s="118">
        <v>9.24</v>
      </c>
      <c r="T119" s="119">
        <v>43.52</v>
      </c>
      <c r="U119" s="101">
        <v>115</v>
      </c>
      <c r="V119" s="102">
        <v>382</v>
      </c>
      <c r="W119" s="103">
        <v>8.2</v>
      </c>
      <c r="X119" s="104">
        <v>34.16</v>
      </c>
      <c r="Y119" s="86">
        <f>Z118-1</f>
        <v>242</v>
      </c>
      <c r="Z119" s="115"/>
      <c r="AA119" s="90">
        <f>AB118+0.01</f>
        <v>5.79</v>
      </c>
      <c r="AB119" s="124"/>
      <c r="AC119" s="90">
        <f>AD118+0.01</f>
        <v>7.9399999999999995</v>
      </c>
      <c r="AD119" s="124"/>
      <c r="AE119" s="90">
        <f>AF118+0.01</f>
        <v>12.56</v>
      </c>
      <c r="AF119" s="124"/>
      <c r="AG119" s="91">
        <f>AH118+$AM$3</f>
        <v>0.0011769675925925934</v>
      </c>
      <c r="AH119" s="121"/>
      <c r="AI119" s="91">
        <f>AJ118+$AM$3</f>
        <v>0.0015898379629629587</v>
      </c>
      <c r="AJ119" s="121"/>
      <c r="AK119" s="90">
        <f>AL118+0.01</f>
        <v>28.32360000000006</v>
      </c>
      <c r="AL119" s="124"/>
      <c r="AM119" s="91">
        <f>AN118+$AM$3</f>
        <v>0.0006431712962962964</v>
      </c>
      <c r="AN119" s="121"/>
    </row>
    <row r="120" spans="1:40" ht="11.25">
      <c r="A120" s="72">
        <f>B120</f>
        <v>242</v>
      </c>
      <c r="B120" s="110">
        <v>242</v>
      </c>
      <c r="C120" s="107">
        <f>D120</f>
        <v>5.59</v>
      </c>
      <c r="D120" s="124">
        <v>5.59</v>
      </c>
      <c r="E120" s="107">
        <f>F120</f>
        <v>7.35</v>
      </c>
      <c r="F120" s="124">
        <v>7.35</v>
      </c>
      <c r="G120" s="107">
        <f>H120</f>
        <v>11.4</v>
      </c>
      <c r="H120" s="124">
        <v>11.4</v>
      </c>
      <c r="I120" s="91">
        <f>J120</f>
        <v>0.0010428148148148135</v>
      </c>
      <c r="J120" s="121">
        <v>0.0010428148148148135</v>
      </c>
      <c r="K120" s="91">
        <f>L120</f>
        <v>0.0014214814814814808</v>
      </c>
      <c r="L120" s="121">
        <v>0.0014214814814814808</v>
      </c>
      <c r="M120" s="107" t="e">
        <f>N120</f>
        <v>#REF!</v>
      </c>
      <c r="N120" s="124" t="e">
        <f>N122-(#REF!-#REF!)/50</f>
        <v>#REF!</v>
      </c>
      <c r="O120" s="91">
        <f>P120</f>
        <v>0.0006327037037037055</v>
      </c>
      <c r="P120" s="121">
        <v>0.0006327037037037055</v>
      </c>
      <c r="Q120" s="78">
        <v>436</v>
      </c>
      <c r="R120" s="98">
        <v>436.36</v>
      </c>
      <c r="S120" s="118">
        <v>9.29</v>
      </c>
      <c r="T120" s="119">
        <v>43.82</v>
      </c>
      <c r="U120" s="101">
        <v>116</v>
      </c>
      <c r="V120" s="102">
        <v>384</v>
      </c>
      <c r="W120" s="103">
        <v>8.24</v>
      </c>
      <c r="X120" s="104">
        <v>34.39</v>
      </c>
      <c r="Y120" s="86">
        <f>Z120</f>
        <v>242</v>
      </c>
      <c r="Z120" s="115">
        <v>242</v>
      </c>
      <c r="AA120" s="90">
        <f>AB120</f>
        <v>5.79</v>
      </c>
      <c r="AB120" s="124">
        <v>5.79</v>
      </c>
      <c r="AC120" s="90">
        <f>AD120</f>
        <v>7.95</v>
      </c>
      <c r="AD120" s="124">
        <v>7.95</v>
      </c>
      <c r="AE120" s="90">
        <f>AF120</f>
        <v>12.57</v>
      </c>
      <c r="AF120" s="124">
        <v>12.57</v>
      </c>
      <c r="AG120" s="91">
        <f>AH120</f>
        <v>0.0011796296296296303</v>
      </c>
      <c r="AH120" s="121">
        <v>0.0011796296296296303</v>
      </c>
      <c r="AI120" s="91">
        <f>AJ120</f>
        <v>0.0015936111111111068</v>
      </c>
      <c r="AJ120" s="121">
        <v>0.0015936111111111068</v>
      </c>
      <c r="AK120" s="90">
        <f>AL120</f>
        <v>28.358400000000056</v>
      </c>
      <c r="AL120" s="124">
        <v>28.358400000000056</v>
      </c>
      <c r="AM120" s="91">
        <f>AN120</f>
        <v>0.0006439814814814816</v>
      </c>
      <c r="AN120" s="121">
        <v>0.0006439814814814816</v>
      </c>
    </row>
    <row r="121" spans="1:40" ht="11.25">
      <c r="A121" s="72">
        <f>B120-1</f>
        <v>241</v>
      </c>
      <c r="B121" s="110"/>
      <c r="C121" s="107">
        <f>D120+$O$1</f>
        <v>5.6</v>
      </c>
      <c r="D121" s="124"/>
      <c r="E121" s="107">
        <f>F120+$O$1</f>
        <v>7.359999999999999</v>
      </c>
      <c r="F121" s="124"/>
      <c r="G121" s="107">
        <f>H120+$O$1</f>
        <v>11.41</v>
      </c>
      <c r="H121" s="124"/>
      <c r="I121" s="91">
        <f>J120+$P$1</f>
        <v>0.0010429305555555543</v>
      </c>
      <c r="J121" s="121"/>
      <c r="K121" s="91">
        <f>L120+$P$1</f>
        <v>0.0014215972222222217</v>
      </c>
      <c r="L121" s="121"/>
      <c r="M121" s="107" t="e">
        <f>N120+$O$1</f>
        <v>#REF!</v>
      </c>
      <c r="N121" s="124"/>
      <c r="O121" s="91">
        <f>P120+$P$1</f>
        <v>0.0006328194444444463</v>
      </c>
      <c r="P121" s="121"/>
      <c r="Q121" s="78">
        <v>438</v>
      </c>
      <c r="R121" s="98">
        <v>438.32</v>
      </c>
      <c r="S121" s="118">
        <v>9.34</v>
      </c>
      <c r="T121" s="119">
        <v>44.13</v>
      </c>
      <c r="U121" s="101">
        <v>117</v>
      </c>
      <c r="V121" s="102">
        <v>386</v>
      </c>
      <c r="W121" s="103">
        <v>8.28</v>
      </c>
      <c r="X121" s="104">
        <v>34.62</v>
      </c>
      <c r="Y121" s="86">
        <f>Z120-1</f>
        <v>241</v>
      </c>
      <c r="Z121" s="115"/>
      <c r="AA121" s="90">
        <f>AB120+0.01</f>
        <v>5.8</v>
      </c>
      <c r="AB121" s="124"/>
      <c r="AC121" s="90">
        <f>AD120+0.01</f>
        <v>7.96</v>
      </c>
      <c r="AD121" s="124"/>
      <c r="AE121" s="90">
        <f>AF120+0.01</f>
        <v>12.58</v>
      </c>
      <c r="AF121" s="124"/>
      <c r="AG121" s="91">
        <f>AH120+$AM$3</f>
        <v>0.0011797453703703711</v>
      </c>
      <c r="AH121" s="121"/>
      <c r="AI121" s="91">
        <f>AJ120+$AM$3</f>
        <v>0.0015937268518518477</v>
      </c>
      <c r="AJ121" s="121"/>
      <c r="AK121" s="90">
        <f>AL120+0.01</f>
        <v>28.368400000000058</v>
      </c>
      <c r="AL121" s="124"/>
      <c r="AM121" s="91">
        <f>AN120+$AM$3</f>
        <v>0.0006440972222222223</v>
      </c>
      <c r="AN121" s="121"/>
    </row>
    <row r="122" spans="1:40" ht="11.25">
      <c r="A122" s="72">
        <f>B122</f>
        <v>241</v>
      </c>
      <c r="B122" s="116">
        <v>241</v>
      </c>
      <c r="C122" s="107">
        <f>D122</f>
        <v>5.61</v>
      </c>
      <c r="D122" s="124">
        <v>5.61</v>
      </c>
      <c r="E122" s="107">
        <f>F122</f>
        <v>7.37</v>
      </c>
      <c r="F122" s="124">
        <v>7.37</v>
      </c>
      <c r="G122" s="107">
        <f>H122</f>
        <v>11.43</v>
      </c>
      <c r="H122" s="124">
        <v>11.43</v>
      </c>
      <c r="I122" s="91">
        <f>J122</f>
        <v>0.0010458518518518505</v>
      </c>
      <c r="J122" s="121">
        <v>0.0010458518518518505</v>
      </c>
      <c r="K122" s="91">
        <f>L122</f>
        <v>0.001425555555555555</v>
      </c>
      <c r="L122" s="121">
        <v>0.001425555555555555</v>
      </c>
      <c r="M122" s="107" t="e">
        <f>N122</f>
        <v>#REF!</v>
      </c>
      <c r="N122" s="124" t="e">
        <f>N124-(#REF!-#REF!)/50</f>
        <v>#REF!</v>
      </c>
      <c r="O122" s="91">
        <f>P122</f>
        <v>0.0006336666666666684</v>
      </c>
      <c r="P122" s="121">
        <v>0.0006336666666666684</v>
      </c>
      <c r="Q122" s="78">
        <v>440</v>
      </c>
      <c r="R122" s="98">
        <v>440.28</v>
      </c>
      <c r="S122" s="118">
        <v>9.38</v>
      </c>
      <c r="T122" s="119">
        <v>44.43</v>
      </c>
      <c r="U122" s="101">
        <v>118</v>
      </c>
      <c r="V122" s="102">
        <v>387</v>
      </c>
      <c r="W122" s="103">
        <v>8.32</v>
      </c>
      <c r="X122" s="104">
        <v>34.86</v>
      </c>
      <c r="Y122" s="86">
        <f>Z122</f>
        <v>241</v>
      </c>
      <c r="Z122" s="115">
        <v>241</v>
      </c>
      <c r="AA122" s="90">
        <f>AB122</f>
        <v>5.8</v>
      </c>
      <c r="AB122" s="124">
        <v>5.8</v>
      </c>
      <c r="AC122" s="90">
        <f>AD122</f>
        <v>7.96</v>
      </c>
      <c r="AD122" s="124">
        <v>7.96</v>
      </c>
      <c r="AE122" s="90">
        <f>AF122</f>
        <v>12.59</v>
      </c>
      <c r="AF122" s="124">
        <v>12.59</v>
      </c>
      <c r="AG122" s="91">
        <f>AH122</f>
        <v>0.001182407407407408</v>
      </c>
      <c r="AH122" s="121">
        <v>0.001182407407407408</v>
      </c>
      <c r="AI122" s="91">
        <f>AJ122</f>
        <v>0.0015974999999999958</v>
      </c>
      <c r="AJ122" s="121">
        <v>0.0015974999999999958</v>
      </c>
      <c r="AK122" s="90">
        <f>AL122</f>
        <v>28.403200000000055</v>
      </c>
      <c r="AL122" s="124">
        <v>28.403200000000055</v>
      </c>
      <c r="AM122" s="91">
        <f>AN122</f>
        <v>0.0006449074074074075</v>
      </c>
      <c r="AN122" s="121">
        <v>0.0006449074074074075</v>
      </c>
    </row>
    <row r="123" spans="1:40" ht="11.25">
      <c r="A123" s="72">
        <f>B122-1</f>
        <v>240</v>
      </c>
      <c r="B123" s="116"/>
      <c r="C123" s="107">
        <f>D122+$O$1</f>
        <v>5.62</v>
      </c>
      <c r="D123" s="124"/>
      <c r="E123" s="107">
        <f>F122+$O$1</f>
        <v>7.38</v>
      </c>
      <c r="F123" s="124"/>
      <c r="G123" s="107">
        <f>H122+$O$1</f>
        <v>11.44</v>
      </c>
      <c r="H123" s="124"/>
      <c r="I123" s="91">
        <f>J122+$P$1</f>
        <v>0.0010459675925925914</v>
      </c>
      <c r="J123" s="121"/>
      <c r="K123" s="91">
        <f>L122+$P$1</f>
        <v>0.0014256712962962958</v>
      </c>
      <c r="L123" s="121"/>
      <c r="M123" s="107" t="e">
        <f>N122+$O$1</f>
        <v>#REF!</v>
      </c>
      <c r="N123" s="124"/>
      <c r="O123" s="91">
        <f>P122+$P$1</f>
        <v>0.0006337824074074092</v>
      </c>
      <c r="P123" s="121"/>
      <c r="Q123" s="78">
        <v>442</v>
      </c>
      <c r="R123" s="98">
        <v>442.24</v>
      </c>
      <c r="S123" s="118">
        <v>9.43</v>
      </c>
      <c r="T123" s="119">
        <v>44.74</v>
      </c>
      <c r="U123" s="101">
        <v>119</v>
      </c>
      <c r="V123" s="102">
        <v>389</v>
      </c>
      <c r="W123" s="103">
        <v>8.36</v>
      </c>
      <c r="X123" s="104">
        <v>35.09</v>
      </c>
      <c r="Y123" s="86">
        <f>Z122-1</f>
        <v>240</v>
      </c>
      <c r="Z123" s="115"/>
      <c r="AA123" s="90">
        <f>AB122+0.01</f>
        <v>5.81</v>
      </c>
      <c r="AB123" s="124"/>
      <c r="AC123" s="90">
        <f>AD122+0.01</f>
        <v>7.97</v>
      </c>
      <c r="AD123" s="124"/>
      <c r="AE123" s="90">
        <f>AF122+0.01</f>
        <v>12.6</v>
      </c>
      <c r="AF123" s="124"/>
      <c r="AG123" s="91">
        <f>AH122+$AM$3</f>
        <v>0.001182523148148149</v>
      </c>
      <c r="AH123" s="121"/>
      <c r="AI123" s="91">
        <f>AJ122+$AM$3</f>
        <v>0.0015976157407407367</v>
      </c>
      <c r="AJ123" s="121"/>
      <c r="AK123" s="90">
        <f>AL122+0.01</f>
        <v>28.413200000000057</v>
      </c>
      <c r="AL123" s="124"/>
      <c r="AM123" s="91">
        <f>AN122+$AM$3</f>
        <v>0.0006450231481481483</v>
      </c>
      <c r="AN123" s="121"/>
    </row>
    <row r="124" spans="1:40" ht="11.25">
      <c r="A124" s="72">
        <f>B124</f>
        <v>240</v>
      </c>
      <c r="B124" s="110">
        <v>240</v>
      </c>
      <c r="C124" s="107">
        <f>D124</f>
        <v>5.62</v>
      </c>
      <c r="D124" s="124">
        <v>5.62</v>
      </c>
      <c r="E124" s="107">
        <f>F124</f>
        <v>7.39</v>
      </c>
      <c r="F124" s="124">
        <v>7.39</v>
      </c>
      <c r="G124" s="107">
        <f>H124</f>
        <v>11.45</v>
      </c>
      <c r="H124" s="124">
        <v>11.45</v>
      </c>
      <c r="I124" s="91">
        <f>J124</f>
        <v>0.0010488888888888876</v>
      </c>
      <c r="J124" s="121">
        <v>0.0010488888888888876</v>
      </c>
      <c r="K124" s="91">
        <f>L124</f>
        <v>0.001429629629629629</v>
      </c>
      <c r="L124" s="121">
        <v>0.001429629629629629</v>
      </c>
      <c r="M124" s="107" t="e">
        <f>N124</f>
        <v>#REF!</v>
      </c>
      <c r="N124" s="124" t="e">
        <f>N126-(#REF!-#REF!)/50</f>
        <v>#REF!</v>
      </c>
      <c r="O124" s="91">
        <f>P124</f>
        <v>0.0006346296296296314</v>
      </c>
      <c r="P124" s="121">
        <v>0.0006346296296296314</v>
      </c>
      <c r="Q124" s="78">
        <v>444</v>
      </c>
      <c r="R124" s="98">
        <v>444.2</v>
      </c>
      <c r="S124" s="118">
        <v>9.48</v>
      </c>
      <c r="T124" s="119">
        <v>45.04</v>
      </c>
      <c r="U124" s="101">
        <v>120</v>
      </c>
      <c r="V124" s="102">
        <v>390</v>
      </c>
      <c r="W124" s="103">
        <v>8.4</v>
      </c>
      <c r="X124" s="104">
        <v>35.32</v>
      </c>
      <c r="Y124" s="86">
        <f>Z124</f>
        <v>240</v>
      </c>
      <c r="Z124" s="115">
        <v>240</v>
      </c>
      <c r="AA124" s="90">
        <f>AB124</f>
        <v>5.81</v>
      </c>
      <c r="AB124" s="124">
        <v>5.81</v>
      </c>
      <c r="AC124" s="90">
        <f>AD124</f>
        <v>7.98</v>
      </c>
      <c r="AD124" s="124">
        <v>7.98</v>
      </c>
      <c r="AE124" s="90">
        <f>AF124</f>
        <v>12.61</v>
      </c>
      <c r="AF124" s="124">
        <v>12.61</v>
      </c>
      <c r="AG124" s="91">
        <f>AH124</f>
        <v>0.0011851851851851858</v>
      </c>
      <c r="AH124" s="121">
        <v>0.0011851851851851858</v>
      </c>
      <c r="AI124" s="91">
        <f>AJ124</f>
        <v>0.0016013888888888848</v>
      </c>
      <c r="AJ124" s="121">
        <v>0.0016013888888888848</v>
      </c>
      <c r="AK124" s="90">
        <f>AL124</f>
        <v>28.448000000000054</v>
      </c>
      <c r="AL124" s="124">
        <v>28.448000000000054</v>
      </c>
      <c r="AM124" s="91">
        <f>AN124</f>
        <v>0.0006458333333333334</v>
      </c>
      <c r="AN124" s="121">
        <v>0.0006458333333333334</v>
      </c>
    </row>
    <row r="125" spans="1:40" ht="11.25">
      <c r="A125" s="72">
        <f>B124-1</f>
        <v>239</v>
      </c>
      <c r="B125" s="110"/>
      <c r="C125" s="107">
        <f>D124+$O$1</f>
        <v>5.63</v>
      </c>
      <c r="D125" s="124"/>
      <c r="E125" s="107">
        <f>F124+$O$1</f>
        <v>7.3999999999999995</v>
      </c>
      <c r="F125" s="124"/>
      <c r="G125" s="107">
        <f>H124+$O$1</f>
        <v>11.459999999999999</v>
      </c>
      <c r="H125" s="124"/>
      <c r="I125" s="91">
        <f>J124+$P$1</f>
        <v>0.0010490046296296285</v>
      </c>
      <c r="J125" s="121"/>
      <c r="K125" s="91">
        <f>L124+$P$1</f>
        <v>0.0014297453703703699</v>
      </c>
      <c r="L125" s="121"/>
      <c r="M125" s="107" t="e">
        <f>N124+$O$1</f>
        <v>#REF!</v>
      </c>
      <c r="N125" s="124"/>
      <c r="O125" s="91">
        <f>P124+$P$1</f>
        <v>0.0006347453703703721</v>
      </c>
      <c r="P125" s="121"/>
      <c r="Q125" s="78">
        <v>446</v>
      </c>
      <c r="R125" s="98">
        <v>446.16</v>
      </c>
      <c r="S125" s="118">
        <v>9.53</v>
      </c>
      <c r="T125" s="119">
        <v>45.34</v>
      </c>
      <c r="U125" s="101">
        <v>121</v>
      </c>
      <c r="V125" s="102">
        <v>392</v>
      </c>
      <c r="W125" s="103">
        <v>8.44</v>
      </c>
      <c r="X125" s="104">
        <v>35.55</v>
      </c>
      <c r="Y125" s="86">
        <f>Z124-1</f>
        <v>239</v>
      </c>
      <c r="Z125" s="115"/>
      <c r="AA125" s="90">
        <f>AB124+0.01</f>
        <v>5.819999999999999</v>
      </c>
      <c r="AB125" s="124"/>
      <c r="AC125" s="90">
        <f>AD124+0.01</f>
        <v>7.99</v>
      </c>
      <c r="AD125" s="124"/>
      <c r="AE125" s="90">
        <f>AF124+0.01</f>
        <v>12.62</v>
      </c>
      <c r="AF125" s="124"/>
      <c r="AG125" s="91">
        <f>AH124+$AM$3</f>
        <v>0.0011853009259259267</v>
      </c>
      <c r="AH125" s="121"/>
      <c r="AI125" s="91">
        <f>AJ124+$AM$3</f>
        <v>0.0016015046296296257</v>
      </c>
      <c r="AJ125" s="121"/>
      <c r="AK125" s="90">
        <f>AL124+0.01</f>
        <v>28.458000000000055</v>
      </c>
      <c r="AL125" s="124"/>
      <c r="AM125" s="91">
        <f>AN124+$AM$3</f>
        <v>0.0006459490740740742</v>
      </c>
      <c r="AN125" s="121"/>
    </row>
    <row r="126" spans="1:40" ht="11.25">
      <c r="A126" s="72">
        <f>B126</f>
        <v>239</v>
      </c>
      <c r="B126" s="110">
        <v>239</v>
      </c>
      <c r="C126" s="107">
        <f>D126</f>
        <v>5.63</v>
      </c>
      <c r="D126" s="124">
        <v>5.63</v>
      </c>
      <c r="E126" s="107">
        <f>F126</f>
        <v>7.41</v>
      </c>
      <c r="F126" s="124">
        <v>7.41</v>
      </c>
      <c r="G126" s="107">
        <f>H126</f>
        <v>11.48</v>
      </c>
      <c r="H126" s="124">
        <v>11.48</v>
      </c>
      <c r="I126" s="91">
        <f>J126</f>
        <v>0.0010519259259259247</v>
      </c>
      <c r="J126" s="121">
        <v>0.0010519259259259247</v>
      </c>
      <c r="K126" s="91">
        <f>L126</f>
        <v>0.001433703703703703</v>
      </c>
      <c r="L126" s="121">
        <v>0.001433703703703703</v>
      </c>
      <c r="M126" s="107" t="e">
        <f>N126</f>
        <v>#REF!</v>
      </c>
      <c r="N126" s="124" t="e">
        <f>N128-(#REF!-#REF!)/50</f>
        <v>#REF!</v>
      </c>
      <c r="O126" s="91">
        <f>P126</f>
        <v>0.0006355925925925943</v>
      </c>
      <c r="P126" s="121">
        <v>0.0006355925925925943</v>
      </c>
      <c r="Q126" s="78">
        <v>448</v>
      </c>
      <c r="R126" s="98">
        <v>448.12</v>
      </c>
      <c r="S126" s="118">
        <v>9.58</v>
      </c>
      <c r="T126" s="119">
        <v>45.65</v>
      </c>
      <c r="U126" s="101">
        <v>122</v>
      </c>
      <c r="V126" s="102">
        <v>393</v>
      </c>
      <c r="W126" s="103">
        <v>8.48</v>
      </c>
      <c r="X126" s="104">
        <v>35.78</v>
      </c>
      <c r="Y126" s="86">
        <f>Z126</f>
        <v>239</v>
      </c>
      <c r="Z126" s="115">
        <v>239</v>
      </c>
      <c r="AA126" s="90">
        <f>AB126</f>
        <v>5.82</v>
      </c>
      <c r="AB126" s="124">
        <v>5.82</v>
      </c>
      <c r="AC126" s="90">
        <f>AD126</f>
        <v>8</v>
      </c>
      <c r="AD126" s="124">
        <v>8</v>
      </c>
      <c r="AE126" s="90">
        <f>AF126</f>
        <v>12.63</v>
      </c>
      <c r="AF126" s="124">
        <v>12.63</v>
      </c>
      <c r="AG126" s="91">
        <f>AH126</f>
        <v>0.0011879629629629636</v>
      </c>
      <c r="AH126" s="121">
        <v>0.0011879629629629636</v>
      </c>
      <c r="AI126" s="91">
        <f>AJ126</f>
        <v>0.0016052777777777738</v>
      </c>
      <c r="AJ126" s="121">
        <v>0.0016052777777777738</v>
      </c>
      <c r="AK126" s="90">
        <f>AL126</f>
        <v>28.492800000000052</v>
      </c>
      <c r="AL126" s="124">
        <v>28.492800000000052</v>
      </c>
      <c r="AM126" s="91">
        <f>AN126</f>
        <v>0.0006467592592592594</v>
      </c>
      <c r="AN126" s="121">
        <v>0.0006467592592592594</v>
      </c>
    </row>
    <row r="127" spans="1:40" ht="11.25">
      <c r="A127" s="72">
        <f>B126-1</f>
        <v>238</v>
      </c>
      <c r="B127" s="110"/>
      <c r="C127" s="107">
        <f>D126+$O$1</f>
        <v>5.64</v>
      </c>
      <c r="D127" s="124"/>
      <c r="E127" s="107">
        <f>F126+$O$1</f>
        <v>7.42</v>
      </c>
      <c r="F127" s="124"/>
      <c r="G127" s="107">
        <f>H126+$O$1</f>
        <v>11.49</v>
      </c>
      <c r="H127" s="124"/>
      <c r="I127" s="91">
        <f>J126+$P$1</f>
        <v>0.0010520416666666655</v>
      </c>
      <c r="J127" s="121"/>
      <c r="K127" s="91">
        <f>L126+$P$1</f>
        <v>0.001433819444444444</v>
      </c>
      <c r="L127" s="121"/>
      <c r="M127" s="107" t="e">
        <f>N126+$O$1</f>
        <v>#REF!</v>
      </c>
      <c r="N127" s="124"/>
      <c r="O127" s="91">
        <f>P126+$P$1</f>
        <v>0.000635708333333335</v>
      </c>
      <c r="P127" s="121"/>
      <c r="Q127" s="78">
        <v>450</v>
      </c>
      <c r="R127" s="98">
        <v>450.08</v>
      </c>
      <c r="S127" s="118">
        <v>9.62</v>
      </c>
      <c r="T127" s="119">
        <v>45.95</v>
      </c>
      <c r="U127" s="101">
        <v>123</v>
      </c>
      <c r="V127" s="102">
        <v>395</v>
      </c>
      <c r="W127" s="103">
        <v>8.52</v>
      </c>
      <c r="X127" s="104">
        <v>36.02</v>
      </c>
      <c r="Y127" s="86">
        <f>Z126-1</f>
        <v>238</v>
      </c>
      <c r="Z127" s="115"/>
      <c r="AA127" s="90">
        <f>AB126+0.01</f>
        <v>5.83</v>
      </c>
      <c r="AB127" s="124"/>
      <c r="AC127" s="90">
        <f>AD126+0.01</f>
        <v>8.01</v>
      </c>
      <c r="AD127" s="124"/>
      <c r="AE127" s="90">
        <f>AF126+0.01</f>
        <v>12.64</v>
      </c>
      <c r="AF127" s="124"/>
      <c r="AG127" s="91">
        <f>AH126+$AM$3</f>
        <v>0.0011880787037037044</v>
      </c>
      <c r="AH127" s="121"/>
      <c r="AI127" s="91">
        <f>AJ126+$AM$3</f>
        <v>0.0016053935185185147</v>
      </c>
      <c r="AJ127" s="121"/>
      <c r="AK127" s="90">
        <f>AL126+0.01</f>
        <v>28.502800000000054</v>
      </c>
      <c r="AL127" s="124"/>
      <c r="AM127" s="91">
        <f>AN126+$AM$3</f>
        <v>0.0006468750000000001</v>
      </c>
      <c r="AN127" s="121"/>
    </row>
    <row r="128" spans="1:40" ht="11.25">
      <c r="A128" s="72">
        <f>B128</f>
        <v>238</v>
      </c>
      <c r="B128" s="116">
        <v>238</v>
      </c>
      <c r="C128" s="107">
        <f>D128</f>
        <v>5.64</v>
      </c>
      <c r="D128" s="124">
        <v>5.64</v>
      </c>
      <c r="E128" s="107">
        <f>F128</f>
        <v>7.43</v>
      </c>
      <c r="F128" s="124">
        <v>7.43</v>
      </c>
      <c r="G128" s="107">
        <f>H128</f>
        <v>11.5</v>
      </c>
      <c r="H128" s="124">
        <v>11.5</v>
      </c>
      <c r="I128" s="91">
        <f>J128</f>
        <v>0.0010549629629629618</v>
      </c>
      <c r="J128" s="121">
        <v>0.0010549629629629618</v>
      </c>
      <c r="K128" s="91">
        <f>L128</f>
        <v>0.0014377777777777772</v>
      </c>
      <c r="L128" s="121">
        <v>0.0014377777777777772</v>
      </c>
      <c r="M128" s="107" t="e">
        <f>N128</f>
        <v>#REF!</v>
      </c>
      <c r="N128" s="124" t="e">
        <f>N130-(#REF!-#REF!)/50</f>
        <v>#REF!</v>
      </c>
      <c r="O128" s="91">
        <f>P128</f>
        <v>0.0006365555555555572</v>
      </c>
      <c r="P128" s="121">
        <v>0.0006365555555555572</v>
      </c>
      <c r="Q128" s="78">
        <v>452</v>
      </c>
      <c r="R128" s="98">
        <v>452.04</v>
      </c>
      <c r="S128" s="118">
        <v>9.67</v>
      </c>
      <c r="T128" s="119">
        <v>46.26</v>
      </c>
      <c r="U128" s="101">
        <v>124</v>
      </c>
      <c r="V128" s="102">
        <v>396</v>
      </c>
      <c r="W128" s="103">
        <v>8.56</v>
      </c>
      <c r="X128" s="104">
        <v>36.25</v>
      </c>
      <c r="Y128" s="86">
        <f>Z128</f>
        <v>238</v>
      </c>
      <c r="Z128" s="115">
        <v>238</v>
      </c>
      <c r="AA128" s="90">
        <f>AB128</f>
        <v>5.83</v>
      </c>
      <c r="AB128" s="124">
        <v>5.83</v>
      </c>
      <c r="AC128" s="90">
        <f>AD128</f>
        <v>8.02</v>
      </c>
      <c r="AD128" s="124">
        <v>8.02</v>
      </c>
      <c r="AE128" s="90">
        <f>AF128</f>
        <v>12.65</v>
      </c>
      <c r="AF128" s="124">
        <v>12.65</v>
      </c>
      <c r="AG128" s="91">
        <f>AH128</f>
        <v>0.0011907407407407413</v>
      </c>
      <c r="AH128" s="121">
        <v>0.0011907407407407413</v>
      </c>
      <c r="AI128" s="91">
        <f>AJ128</f>
        <v>0.0016091666666666628</v>
      </c>
      <c r="AJ128" s="121">
        <v>0.0016091666666666628</v>
      </c>
      <c r="AK128" s="90">
        <f>AL128</f>
        <v>28.53760000000005</v>
      </c>
      <c r="AL128" s="124">
        <v>28.53760000000005</v>
      </c>
      <c r="AM128" s="91">
        <f>AN128</f>
        <v>0.0006476851851851853</v>
      </c>
      <c r="AN128" s="121">
        <v>0.0006476851851851853</v>
      </c>
    </row>
    <row r="129" spans="1:40" ht="11.25">
      <c r="A129" s="72">
        <f>B128-1</f>
        <v>237</v>
      </c>
      <c r="B129" s="116"/>
      <c r="C129" s="107">
        <f>D128+$O$1</f>
        <v>5.6499999999999995</v>
      </c>
      <c r="D129" s="124"/>
      <c r="E129" s="107">
        <f>F128+$O$1</f>
        <v>7.4399999999999995</v>
      </c>
      <c r="F129" s="124"/>
      <c r="G129" s="107">
        <f>H128+$O$1</f>
        <v>11.51</v>
      </c>
      <c r="H129" s="124"/>
      <c r="I129" s="91">
        <f>J128+$P$1</f>
        <v>0.0010550787037037026</v>
      </c>
      <c r="J129" s="121"/>
      <c r="K129" s="91">
        <f>L128+$P$1</f>
        <v>0.001437893518518518</v>
      </c>
      <c r="L129" s="121"/>
      <c r="M129" s="107" t="e">
        <f>N128+$O$1</f>
        <v>#REF!</v>
      </c>
      <c r="N129" s="124"/>
      <c r="O129" s="91">
        <f>P128+$P$1</f>
        <v>0.0006366712962962979</v>
      </c>
      <c r="P129" s="121"/>
      <c r="Q129" s="78">
        <v>454</v>
      </c>
      <c r="R129" s="98">
        <v>454</v>
      </c>
      <c r="S129" s="118">
        <v>9.72</v>
      </c>
      <c r="T129" s="119">
        <v>46.56</v>
      </c>
      <c r="U129" s="101">
        <v>125</v>
      </c>
      <c r="V129" s="102">
        <v>398</v>
      </c>
      <c r="W129" s="103">
        <v>8.6</v>
      </c>
      <c r="X129" s="104">
        <v>36.48</v>
      </c>
      <c r="Y129" s="86">
        <f>Z128-1</f>
        <v>237</v>
      </c>
      <c r="Z129" s="115"/>
      <c r="AA129" s="90">
        <f>AB128+0.01</f>
        <v>5.84</v>
      </c>
      <c r="AB129" s="124"/>
      <c r="AC129" s="90">
        <f>AD128+0.01</f>
        <v>8.03</v>
      </c>
      <c r="AD129" s="124"/>
      <c r="AE129" s="90">
        <f>AF128+0.01</f>
        <v>12.66</v>
      </c>
      <c r="AF129" s="124"/>
      <c r="AG129" s="91">
        <f>AH128+$AM$3</f>
        <v>0.0011908564814814822</v>
      </c>
      <c r="AH129" s="121"/>
      <c r="AI129" s="91">
        <f>AJ128+$AM$3</f>
        <v>0.0016092824074074037</v>
      </c>
      <c r="AJ129" s="121"/>
      <c r="AK129" s="90">
        <f>AL128+0.01</f>
        <v>28.547600000000052</v>
      </c>
      <c r="AL129" s="124"/>
      <c r="AM129" s="91">
        <f>AN128+$AM$3</f>
        <v>0.000647800925925926</v>
      </c>
      <c r="AN129" s="121"/>
    </row>
    <row r="130" spans="1:40" ht="11.25">
      <c r="A130" s="72">
        <f>B130</f>
        <v>237</v>
      </c>
      <c r="B130" s="110">
        <v>237</v>
      </c>
      <c r="C130" s="107">
        <f>D130</f>
        <v>5.65</v>
      </c>
      <c r="D130" s="124">
        <v>5.65</v>
      </c>
      <c r="E130" s="107">
        <f>F130</f>
        <v>7.45</v>
      </c>
      <c r="F130" s="124">
        <v>7.45</v>
      </c>
      <c r="G130" s="107">
        <f>H130</f>
        <v>11.53</v>
      </c>
      <c r="H130" s="124">
        <v>11.53</v>
      </c>
      <c r="I130" s="91">
        <f>J130</f>
        <v>0.0010579999999999988</v>
      </c>
      <c r="J130" s="121">
        <v>0.0010579999999999988</v>
      </c>
      <c r="K130" s="91">
        <f>L130</f>
        <v>0.0014418518518518513</v>
      </c>
      <c r="L130" s="121">
        <v>0.0014418518518518513</v>
      </c>
      <c r="M130" s="107" t="e">
        <f>N130</f>
        <v>#REF!</v>
      </c>
      <c r="N130" s="124" t="e">
        <f>N132-(#REF!-#REF!)/50</f>
        <v>#REF!</v>
      </c>
      <c r="O130" s="91">
        <f>P130</f>
        <v>0.0006375185185185201</v>
      </c>
      <c r="P130" s="121">
        <v>0.0006375185185185201</v>
      </c>
      <c r="Q130" s="78">
        <v>456</v>
      </c>
      <c r="R130" s="98">
        <v>455.96</v>
      </c>
      <c r="S130" s="118">
        <v>9.77</v>
      </c>
      <c r="T130" s="119">
        <v>46.86</v>
      </c>
      <c r="U130" s="101">
        <v>126</v>
      </c>
      <c r="V130" s="102">
        <v>400</v>
      </c>
      <c r="W130" s="103">
        <v>8.64</v>
      </c>
      <c r="X130" s="104">
        <v>36.71</v>
      </c>
      <c r="Y130" s="86">
        <f>Z130</f>
        <v>237</v>
      </c>
      <c r="Z130" s="115">
        <v>237</v>
      </c>
      <c r="AA130" s="90">
        <f>AB130</f>
        <v>5.85</v>
      </c>
      <c r="AB130" s="124">
        <v>5.85</v>
      </c>
      <c r="AC130" s="90">
        <f>AD130</f>
        <v>8.04</v>
      </c>
      <c r="AD130" s="124">
        <v>8.04</v>
      </c>
      <c r="AE130" s="90">
        <f>AF130</f>
        <v>12.68</v>
      </c>
      <c r="AF130" s="124">
        <v>12.68</v>
      </c>
      <c r="AG130" s="91">
        <f>AH130</f>
        <v>0.001193518518518519</v>
      </c>
      <c r="AH130" s="121">
        <v>0.001193518518518519</v>
      </c>
      <c r="AI130" s="91">
        <f>AJ130</f>
        <v>0.0016130555555555518</v>
      </c>
      <c r="AJ130" s="121">
        <v>0.0016130555555555518</v>
      </c>
      <c r="AK130" s="90">
        <f>AL130</f>
        <v>28.58240000000005</v>
      </c>
      <c r="AL130" s="124">
        <v>28.58240000000005</v>
      </c>
      <c r="AM130" s="91">
        <f>AN130</f>
        <v>0.0006486111111111112</v>
      </c>
      <c r="AN130" s="121">
        <v>0.0006486111111111112</v>
      </c>
    </row>
    <row r="131" spans="1:40" ht="11.25">
      <c r="A131" s="72">
        <f>B130-1</f>
        <v>236</v>
      </c>
      <c r="B131" s="110"/>
      <c r="C131" s="107">
        <f>D130+$O$1</f>
        <v>5.66</v>
      </c>
      <c r="D131" s="124"/>
      <c r="E131" s="107">
        <f>F130+$O$1</f>
        <v>7.46</v>
      </c>
      <c r="F131" s="124"/>
      <c r="G131" s="107">
        <f>H130+$O$1</f>
        <v>11.54</v>
      </c>
      <c r="H131" s="124"/>
      <c r="I131" s="91">
        <f>J130+$P$1</f>
        <v>0.0010581157407407397</v>
      </c>
      <c r="J131" s="121"/>
      <c r="K131" s="91">
        <f>L130+$P$1</f>
        <v>0.0014419675925925921</v>
      </c>
      <c r="L131" s="121"/>
      <c r="M131" s="107" t="e">
        <f>N130+$O$1</f>
        <v>#REF!</v>
      </c>
      <c r="N131" s="124"/>
      <c r="O131" s="91">
        <f>P130+$P$1</f>
        <v>0.0006376342592592609</v>
      </c>
      <c r="P131" s="121"/>
      <c r="Q131" s="78">
        <v>458</v>
      </c>
      <c r="R131" s="98">
        <v>457.92</v>
      </c>
      <c r="S131" s="118">
        <v>9.82</v>
      </c>
      <c r="T131" s="119">
        <v>47.17</v>
      </c>
      <c r="U131" s="101">
        <v>127</v>
      </c>
      <c r="V131" s="102">
        <v>401</v>
      </c>
      <c r="W131" s="103">
        <v>8.68</v>
      </c>
      <c r="X131" s="104">
        <v>36.94</v>
      </c>
      <c r="Y131" s="86">
        <f>Z130-1</f>
        <v>236</v>
      </c>
      <c r="Z131" s="115"/>
      <c r="AA131" s="90">
        <f>AB130+0.01</f>
        <v>5.859999999999999</v>
      </c>
      <c r="AB131" s="124"/>
      <c r="AC131" s="90">
        <f>AD130+0.01</f>
        <v>8.049999999999999</v>
      </c>
      <c r="AD131" s="124"/>
      <c r="AE131" s="90">
        <f>AF130+0.01</f>
        <v>12.69</v>
      </c>
      <c r="AF131" s="124"/>
      <c r="AG131" s="91">
        <f>AH130+$AM$3</f>
        <v>0.00119363425925926</v>
      </c>
      <c r="AH131" s="121"/>
      <c r="AI131" s="91">
        <f>AJ130+$AM$3</f>
        <v>0.0016131712962962927</v>
      </c>
      <c r="AJ131" s="121"/>
      <c r="AK131" s="90">
        <f>AL130+0.01</f>
        <v>28.59240000000005</v>
      </c>
      <c r="AL131" s="124"/>
      <c r="AM131" s="91">
        <f>AN130+$AM$3</f>
        <v>0.0006487268518518519</v>
      </c>
      <c r="AN131" s="121"/>
    </row>
    <row r="132" spans="1:40" ht="11.25">
      <c r="A132" s="72">
        <f>B132</f>
        <v>236</v>
      </c>
      <c r="B132" s="110">
        <v>236</v>
      </c>
      <c r="C132" s="107">
        <f>D132</f>
        <v>5.67</v>
      </c>
      <c r="D132" s="124">
        <v>5.67</v>
      </c>
      <c r="E132" s="107">
        <f>F132</f>
        <v>7.47</v>
      </c>
      <c r="F132" s="124">
        <v>7.47</v>
      </c>
      <c r="G132" s="107">
        <f>H132</f>
        <v>11.55</v>
      </c>
      <c r="H132" s="124">
        <v>11.55</v>
      </c>
      <c r="I132" s="91">
        <f>J132</f>
        <v>0.001061037037037036</v>
      </c>
      <c r="J132" s="121">
        <v>0.001061037037037036</v>
      </c>
      <c r="K132" s="91">
        <f>L132</f>
        <v>0.0014459259259259254</v>
      </c>
      <c r="L132" s="121">
        <v>0.0014459259259259254</v>
      </c>
      <c r="M132" s="107" t="e">
        <f>N132</f>
        <v>#REF!</v>
      </c>
      <c r="N132" s="124" t="e">
        <f>N134-(#REF!-#REF!)/50</f>
        <v>#REF!</v>
      </c>
      <c r="O132" s="91">
        <f>P132</f>
        <v>0.000638481481481483</v>
      </c>
      <c r="P132" s="121">
        <v>0.000638481481481483</v>
      </c>
      <c r="Q132" s="78">
        <v>460</v>
      </c>
      <c r="R132" s="98">
        <v>459.88</v>
      </c>
      <c r="S132" s="118">
        <v>9.86</v>
      </c>
      <c r="T132" s="119">
        <v>47.47</v>
      </c>
      <c r="U132" s="101">
        <v>128</v>
      </c>
      <c r="V132" s="102">
        <v>403</v>
      </c>
      <c r="W132" s="103">
        <v>8.72</v>
      </c>
      <c r="X132" s="104">
        <v>37.18</v>
      </c>
      <c r="Y132" s="86">
        <f>Z132</f>
        <v>236</v>
      </c>
      <c r="Z132" s="115">
        <v>236</v>
      </c>
      <c r="AA132" s="90">
        <f>AB132</f>
        <v>5.86</v>
      </c>
      <c r="AB132" s="124">
        <v>5.86</v>
      </c>
      <c r="AC132" s="90">
        <f>AD132</f>
        <v>8.05</v>
      </c>
      <c r="AD132" s="124">
        <v>8.05</v>
      </c>
      <c r="AE132" s="90">
        <f>AF132</f>
        <v>12.7</v>
      </c>
      <c r="AF132" s="124">
        <v>12.7</v>
      </c>
      <c r="AG132" s="91">
        <f>AH132</f>
        <v>0.0011962962962962969</v>
      </c>
      <c r="AH132" s="121">
        <v>0.0011962962962962969</v>
      </c>
      <c r="AI132" s="91">
        <f>AJ132</f>
        <v>0.0016169444444444408</v>
      </c>
      <c r="AJ132" s="121">
        <v>0.0016169444444444408</v>
      </c>
      <c r="AK132" s="90">
        <f>AL132</f>
        <v>28.627200000000048</v>
      </c>
      <c r="AL132" s="124">
        <v>28.627200000000048</v>
      </c>
      <c r="AM132" s="91">
        <f>AN132</f>
        <v>0.0006495370370370371</v>
      </c>
      <c r="AN132" s="121">
        <v>0.0006495370370370371</v>
      </c>
    </row>
    <row r="133" spans="1:40" ht="11.25">
      <c r="A133" s="72">
        <f>B132-1</f>
        <v>235</v>
      </c>
      <c r="B133" s="110"/>
      <c r="C133" s="107">
        <f>D132+$O$1</f>
        <v>5.68</v>
      </c>
      <c r="D133" s="124"/>
      <c r="E133" s="107">
        <f>F132+$O$1</f>
        <v>7.4799999999999995</v>
      </c>
      <c r="F133" s="124"/>
      <c r="G133" s="107">
        <f>H132+$O$1</f>
        <v>11.56</v>
      </c>
      <c r="H133" s="124"/>
      <c r="I133" s="91">
        <f>J132+$P$1</f>
        <v>0.0010611527777777767</v>
      </c>
      <c r="J133" s="121"/>
      <c r="K133" s="91">
        <f>L132+$P$1</f>
        <v>0.0014460416666666662</v>
      </c>
      <c r="L133" s="121"/>
      <c r="M133" s="107" t="e">
        <f>N132+$O$1</f>
        <v>#REF!</v>
      </c>
      <c r="N133" s="124"/>
      <c r="O133" s="91">
        <f>P132+$P$1</f>
        <v>0.0006385972222222238</v>
      </c>
      <c r="P133" s="121"/>
      <c r="Q133" s="78">
        <v>462</v>
      </c>
      <c r="R133" s="98">
        <v>461.84</v>
      </c>
      <c r="S133" s="118">
        <v>9.91</v>
      </c>
      <c r="T133" s="119">
        <v>47.78</v>
      </c>
      <c r="U133" s="101">
        <v>129</v>
      </c>
      <c r="V133" s="102">
        <v>404</v>
      </c>
      <c r="W133" s="103">
        <v>8.76</v>
      </c>
      <c r="X133" s="104">
        <v>37.41</v>
      </c>
      <c r="Y133" s="86">
        <f>Z132-1</f>
        <v>235</v>
      </c>
      <c r="Z133" s="115"/>
      <c r="AA133" s="90">
        <f>AB132+0.01</f>
        <v>5.87</v>
      </c>
      <c r="AB133" s="124"/>
      <c r="AC133" s="90">
        <f>AD132+0.01</f>
        <v>8.06</v>
      </c>
      <c r="AD133" s="124"/>
      <c r="AE133" s="90">
        <f>AF132+0.01</f>
        <v>12.709999999999999</v>
      </c>
      <c r="AF133" s="124"/>
      <c r="AG133" s="91">
        <f>AH132+$AM$3</f>
        <v>0.0011964120370370377</v>
      </c>
      <c r="AH133" s="121"/>
      <c r="AI133" s="91">
        <f>AJ132+$AM$3</f>
        <v>0.0016170601851851817</v>
      </c>
      <c r="AJ133" s="121"/>
      <c r="AK133" s="90">
        <f>AL132+0.01</f>
        <v>28.63720000000005</v>
      </c>
      <c r="AL133" s="124"/>
      <c r="AM133" s="91">
        <f>AN132+$AM$3</f>
        <v>0.0006496527777777779</v>
      </c>
      <c r="AN133" s="121"/>
    </row>
    <row r="134" spans="1:40" ht="11.25">
      <c r="A134" s="72">
        <f>B134</f>
        <v>235</v>
      </c>
      <c r="B134" s="116">
        <v>235</v>
      </c>
      <c r="C134" s="107">
        <f>D134</f>
        <v>5.68</v>
      </c>
      <c r="D134" s="124">
        <v>5.68</v>
      </c>
      <c r="E134" s="107">
        <f>F134</f>
        <v>7.49</v>
      </c>
      <c r="F134" s="124">
        <v>7.49</v>
      </c>
      <c r="G134" s="107">
        <f>H134</f>
        <v>11.58</v>
      </c>
      <c r="H134" s="124">
        <v>11.58</v>
      </c>
      <c r="I134" s="91">
        <f>J134</f>
        <v>0.001064074074074073</v>
      </c>
      <c r="J134" s="121">
        <v>0.001064074074074073</v>
      </c>
      <c r="K134" s="91">
        <f>L134</f>
        <v>0.0014499999999999995</v>
      </c>
      <c r="L134" s="121">
        <v>0.0014499999999999995</v>
      </c>
      <c r="M134" s="107" t="e">
        <f>N134</f>
        <v>#REF!</v>
      </c>
      <c r="N134" s="124" t="e">
        <f>N136-(#REF!-#REF!)/50</f>
        <v>#REF!</v>
      </c>
      <c r="O134" s="91">
        <f>P134</f>
        <v>0.000639444444444446</v>
      </c>
      <c r="P134" s="121">
        <v>0.000639444444444446</v>
      </c>
      <c r="Q134" s="78">
        <v>464</v>
      </c>
      <c r="R134" s="98">
        <v>463.8</v>
      </c>
      <c r="S134" s="118">
        <v>9.96</v>
      </c>
      <c r="T134" s="119">
        <v>48.08</v>
      </c>
      <c r="U134" s="101">
        <v>130</v>
      </c>
      <c r="V134" s="102">
        <v>406</v>
      </c>
      <c r="W134" s="103">
        <v>8.8</v>
      </c>
      <c r="X134" s="104">
        <v>37.64</v>
      </c>
      <c r="Y134" s="86">
        <f>Z134</f>
        <v>235</v>
      </c>
      <c r="Z134" s="115">
        <v>235</v>
      </c>
      <c r="AA134" s="90">
        <f>AB134</f>
        <v>5.87</v>
      </c>
      <c r="AB134" s="124">
        <v>5.87</v>
      </c>
      <c r="AC134" s="90">
        <f>AD134</f>
        <v>8.07</v>
      </c>
      <c r="AD134" s="124">
        <v>8.07</v>
      </c>
      <c r="AE134" s="90">
        <f>AF134</f>
        <v>12.72</v>
      </c>
      <c r="AF134" s="124">
        <v>12.72</v>
      </c>
      <c r="AG134" s="91">
        <f>AH134</f>
        <v>0.0011990740740740746</v>
      </c>
      <c r="AH134" s="121">
        <v>0.0011990740740740746</v>
      </c>
      <c r="AI134" s="91">
        <f>AJ134</f>
        <v>0.0016208333333333298</v>
      </c>
      <c r="AJ134" s="121">
        <v>0.0016208333333333298</v>
      </c>
      <c r="AK134" s="90">
        <f>AL134</f>
        <v>28.672000000000047</v>
      </c>
      <c r="AL134" s="124">
        <v>28.672000000000047</v>
      </c>
      <c r="AM134" s="91">
        <f>AN134</f>
        <v>0.000650462962962963</v>
      </c>
      <c r="AN134" s="121">
        <v>0.000650462962962963</v>
      </c>
    </row>
    <row r="135" spans="1:40" ht="11.25">
      <c r="A135" s="72">
        <f>B134-1</f>
        <v>234</v>
      </c>
      <c r="B135" s="116"/>
      <c r="C135" s="107">
        <f>D134+$O$1</f>
        <v>5.6899999999999995</v>
      </c>
      <c r="D135" s="124"/>
      <c r="E135" s="107">
        <f>F134+$O$1</f>
        <v>7.5</v>
      </c>
      <c r="F135" s="124"/>
      <c r="G135" s="107">
        <f>H134+$O$1</f>
        <v>11.59</v>
      </c>
      <c r="H135" s="124"/>
      <c r="I135" s="91">
        <f>J134+$P$1</f>
        <v>0.0010641898148148138</v>
      </c>
      <c r="J135" s="121"/>
      <c r="K135" s="91">
        <f>L134+$P$1</f>
        <v>0.0014501157407407403</v>
      </c>
      <c r="L135" s="121"/>
      <c r="M135" s="107" t="e">
        <f>N134+$O$1</f>
        <v>#REF!</v>
      </c>
      <c r="N135" s="124"/>
      <c r="O135" s="91">
        <f>P134+$P$1</f>
        <v>0.0006395601851851867</v>
      </c>
      <c r="P135" s="121"/>
      <c r="Q135" s="78">
        <v>466</v>
      </c>
      <c r="R135" s="98">
        <v>465.76</v>
      </c>
      <c r="S135" s="118">
        <v>10.01</v>
      </c>
      <c r="T135" s="119">
        <v>48.38</v>
      </c>
      <c r="U135" s="101">
        <v>131</v>
      </c>
      <c r="V135" s="102">
        <v>407</v>
      </c>
      <c r="W135" s="103">
        <v>8.84</v>
      </c>
      <c r="X135" s="104">
        <v>37.87</v>
      </c>
      <c r="Y135" s="86">
        <f>Z134-1</f>
        <v>234</v>
      </c>
      <c r="Z135" s="115"/>
      <c r="AA135" s="90">
        <f>AB134+0.01</f>
        <v>5.88</v>
      </c>
      <c r="AB135" s="124"/>
      <c r="AC135" s="90">
        <f>AD134+0.01</f>
        <v>8.08</v>
      </c>
      <c r="AD135" s="124"/>
      <c r="AE135" s="90">
        <f>AF134+0.01</f>
        <v>12.73</v>
      </c>
      <c r="AF135" s="124"/>
      <c r="AG135" s="91">
        <f>AH134+$AM$3</f>
        <v>0.0011991898148148155</v>
      </c>
      <c r="AH135" s="121"/>
      <c r="AI135" s="91">
        <f>AJ134+$AM$3</f>
        <v>0.0016209490740740707</v>
      </c>
      <c r="AJ135" s="121"/>
      <c r="AK135" s="90">
        <f>AL134+0.01</f>
        <v>28.68200000000005</v>
      </c>
      <c r="AL135" s="124"/>
      <c r="AM135" s="91">
        <f>AN134+$AM$3</f>
        <v>0.0006505787037037038</v>
      </c>
      <c r="AN135" s="121"/>
    </row>
    <row r="136" spans="1:40" ht="11.25">
      <c r="A136" s="72">
        <f>B136</f>
        <v>234</v>
      </c>
      <c r="B136" s="110">
        <v>234</v>
      </c>
      <c r="C136" s="107">
        <f>D136</f>
        <v>5.69</v>
      </c>
      <c r="D136" s="124">
        <v>5.69</v>
      </c>
      <c r="E136" s="107">
        <f>F136</f>
        <v>7.51</v>
      </c>
      <c r="F136" s="124">
        <v>7.51</v>
      </c>
      <c r="G136" s="107">
        <f>H136</f>
        <v>11.6</v>
      </c>
      <c r="H136" s="124">
        <v>11.6</v>
      </c>
      <c r="I136" s="91">
        <f>J136</f>
        <v>0.00106711111111111</v>
      </c>
      <c r="J136" s="121">
        <v>0.00106711111111111</v>
      </c>
      <c r="K136" s="91">
        <f>L136</f>
        <v>0.0014540740740740736</v>
      </c>
      <c r="L136" s="121">
        <v>0.0014540740740740736</v>
      </c>
      <c r="M136" s="107" t="e">
        <f>N136</f>
        <v>#REF!</v>
      </c>
      <c r="N136" s="124" t="e">
        <f>N138-(#REF!-#REF!)/50</f>
        <v>#REF!</v>
      </c>
      <c r="O136" s="91">
        <f>P136</f>
        <v>0.0006404074074074089</v>
      </c>
      <c r="P136" s="121">
        <v>0.0006404074074074089</v>
      </c>
      <c r="Q136" s="78">
        <v>468</v>
      </c>
      <c r="R136" s="98">
        <v>467.72</v>
      </c>
      <c r="S136" s="118">
        <v>10.06</v>
      </c>
      <c r="T136" s="119">
        <v>48.69</v>
      </c>
      <c r="U136" s="101">
        <v>132</v>
      </c>
      <c r="V136" s="102">
        <v>409</v>
      </c>
      <c r="W136" s="103">
        <v>8.88</v>
      </c>
      <c r="X136" s="104">
        <v>38.1</v>
      </c>
      <c r="Y136" s="86">
        <f>Z136</f>
        <v>234</v>
      </c>
      <c r="Z136" s="115">
        <v>234</v>
      </c>
      <c r="AA136" s="90">
        <f>AB136</f>
        <v>5.88</v>
      </c>
      <c r="AB136" s="124">
        <v>5.88</v>
      </c>
      <c r="AC136" s="90">
        <f>AD136</f>
        <v>8.09</v>
      </c>
      <c r="AD136" s="124">
        <v>8.09</v>
      </c>
      <c r="AE136" s="90">
        <f>AF136</f>
        <v>12.74</v>
      </c>
      <c r="AF136" s="124">
        <v>12.74</v>
      </c>
      <c r="AG136" s="91">
        <f>AH136</f>
        <v>0.0012018518518518524</v>
      </c>
      <c r="AH136" s="121">
        <v>0.0012018518518518524</v>
      </c>
      <c r="AI136" s="91">
        <f>AJ136</f>
        <v>0.0016247222222222188</v>
      </c>
      <c r="AJ136" s="121">
        <v>0.0016247222222222188</v>
      </c>
      <c r="AK136" s="90">
        <f>AL136</f>
        <v>28.716800000000045</v>
      </c>
      <c r="AL136" s="124">
        <v>28.716800000000045</v>
      </c>
      <c r="AM136" s="91">
        <f>AN136</f>
        <v>0.000651388888888889</v>
      </c>
      <c r="AN136" s="121">
        <v>0.000651388888888889</v>
      </c>
    </row>
    <row r="137" spans="1:40" ht="11.25">
      <c r="A137" s="72">
        <f>B136-1</f>
        <v>233</v>
      </c>
      <c r="B137" s="110"/>
      <c r="C137" s="107">
        <f>D136+$O$1</f>
        <v>5.7</v>
      </c>
      <c r="D137" s="124"/>
      <c r="E137" s="107">
        <f>F136+$O$1</f>
        <v>7.52</v>
      </c>
      <c r="F137" s="124"/>
      <c r="G137" s="107">
        <f>H136+$O$1</f>
        <v>11.61</v>
      </c>
      <c r="H137" s="124"/>
      <c r="I137" s="91">
        <f>J136+$P$1</f>
        <v>0.0010672268518518509</v>
      </c>
      <c r="J137" s="121"/>
      <c r="K137" s="91">
        <f>L136+$P$1</f>
        <v>0.0014541898148148144</v>
      </c>
      <c r="L137" s="121"/>
      <c r="M137" s="107" t="e">
        <f>N136+$O$1</f>
        <v>#REF!</v>
      </c>
      <c r="N137" s="124"/>
      <c r="O137" s="91">
        <f>P136+$P$1</f>
        <v>0.0006405231481481496</v>
      </c>
      <c r="P137" s="121"/>
      <c r="Q137" s="78">
        <v>470</v>
      </c>
      <c r="R137" s="98">
        <v>469.68</v>
      </c>
      <c r="S137" s="118">
        <v>10.1</v>
      </c>
      <c r="T137" s="119">
        <v>48.99</v>
      </c>
      <c r="U137" s="101">
        <v>133</v>
      </c>
      <c r="V137" s="102">
        <v>410</v>
      </c>
      <c r="W137" s="103">
        <v>8.92</v>
      </c>
      <c r="X137" s="104">
        <v>38.34</v>
      </c>
      <c r="Y137" s="86">
        <f>Z136-1</f>
        <v>233</v>
      </c>
      <c r="Z137" s="115"/>
      <c r="AA137" s="90">
        <f>AB136+0.01</f>
        <v>5.89</v>
      </c>
      <c r="AB137" s="124"/>
      <c r="AC137" s="90">
        <f>AD136+0.01</f>
        <v>8.1</v>
      </c>
      <c r="AD137" s="124"/>
      <c r="AE137" s="90">
        <f>AF136+0.01</f>
        <v>12.75</v>
      </c>
      <c r="AF137" s="124"/>
      <c r="AG137" s="91">
        <f>AH136+$AM$3</f>
        <v>0.0012019675925925932</v>
      </c>
      <c r="AH137" s="121"/>
      <c r="AI137" s="91">
        <f>AJ136+$AM$3</f>
        <v>0.0016248379629629597</v>
      </c>
      <c r="AJ137" s="121"/>
      <c r="AK137" s="90">
        <f>AL136+0.01</f>
        <v>28.726800000000047</v>
      </c>
      <c r="AL137" s="124"/>
      <c r="AM137" s="91">
        <f>AN136+$AM$3</f>
        <v>0.0006515046296296297</v>
      </c>
      <c r="AN137" s="121"/>
    </row>
    <row r="138" spans="1:40" ht="11.25">
      <c r="A138" s="72">
        <f>B138</f>
        <v>233</v>
      </c>
      <c r="B138" s="110">
        <v>233</v>
      </c>
      <c r="C138" s="107">
        <f>D138</f>
        <v>5.7</v>
      </c>
      <c r="D138" s="124">
        <v>5.7</v>
      </c>
      <c r="E138" s="107">
        <f>F138</f>
        <v>7.53</v>
      </c>
      <c r="F138" s="124">
        <v>7.53</v>
      </c>
      <c r="G138" s="107">
        <f>H138</f>
        <v>11.63</v>
      </c>
      <c r="H138" s="124">
        <v>11.63</v>
      </c>
      <c r="I138" s="91">
        <f>J138</f>
        <v>0.0010701481481481471</v>
      </c>
      <c r="J138" s="121">
        <v>0.0010701481481481471</v>
      </c>
      <c r="K138" s="91">
        <f>L138</f>
        <v>0.0014581481481481477</v>
      </c>
      <c r="L138" s="121">
        <v>0.0014581481481481477</v>
      </c>
      <c r="M138" s="107" t="e">
        <f>N138</f>
        <v>#REF!</v>
      </c>
      <c r="N138" s="124" t="e">
        <f>N140-(#REF!-#REF!)/50</f>
        <v>#REF!</v>
      </c>
      <c r="O138" s="91">
        <f>P138</f>
        <v>0.0006413703703703718</v>
      </c>
      <c r="P138" s="121">
        <v>0.0006413703703703718</v>
      </c>
      <c r="Q138" s="78">
        <v>472</v>
      </c>
      <c r="R138" s="98">
        <v>471.64</v>
      </c>
      <c r="S138" s="118">
        <v>10.15</v>
      </c>
      <c r="T138" s="119">
        <v>49.3</v>
      </c>
      <c r="U138" s="101">
        <v>134</v>
      </c>
      <c r="V138" s="102">
        <v>412</v>
      </c>
      <c r="W138" s="103">
        <v>8.96</v>
      </c>
      <c r="X138" s="104">
        <v>38.57</v>
      </c>
      <c r="Y138" s="86">
        <f>Z138</f>
        <v>233</v>
      </c>
      <c r="Z138" s="115">
        <v>233</v>
      </c>
      <c r="AA138" s="90">
        <f>AB138</f>
        <v>5.89</v>
      </c>
      <c r="AB138" s="124">
        <v>5.89</v>
      </c>
      <c r="AC138" s="90">
        <f>AD138</f>
        <v>8.11</v>
      </c>
      <c r="AD138" s="124">
        <v>8.11</v>
      </c>
      <c r="AE138" s="90">
        <f>AF138</f>
        <v>12.76</v>
      </c>
      <c r="AF138" s="124">
        <v>12.76</v>
      </c>
      <c r="AG138" s="91">
        <f>AH138</f>
        <v>0.0012046296296296301</v>
      </c>
      <c r="AH138" s="121">
        <v>0.0012046296296296301</v>
      </c>
      <c r="AI138" s="91">
        <f>AJ138</f>
        <v>0.0016286111111111078</v>
      </c>
      <c r="AJ138" s="121">
        <v>0.0016286111111111078</v>
      </c>
      <c r="AK138" s="90">
        <f>AL138</f>
        <v>28.761600000000044</v>
      </c>
      <c r="AL138" s="124">
        <v>28.761600000000044</v>
      </c>
      <c r="AM138" s="91">
        <f>AN138</f>
        <v>0.0006523148148148149</v>
      </c>
      <c r="AN138" s="121">
        <v>0.0006523148148148149</v>
      </c>
    </row>
    <row r="139" spans="1:40" ht="11.25">
      <c r="A139" s="72">
        <f>B138-1</f>
        <v>232</v>
      </c>
      <c r="B139" s="110"/>
      <c r="C139" s="107">
        <f>D138+$O$1</f>
        <v>5.71</v>
      </c>
      <c r="D139" s="124"/>
      <c r="E139" s="107">
        <f>F138+$O$1</f>
        <v>7.54</v>
      </c>
      <c r="F139" s="124"/>
      <c r="G139" s="107">
        <f>H138+$O$1</f>
        <v>11.64</v>
      </c>
      <c r="H139" s="124"/>
      <c r="I139" s="91">
        <f>J138+$P$1</f>
        <v>0.001070263888888888</v>
      </c>
      <c r="J139" s="121"/>
      <c r="K139" s="91">
        <f>L138+$P$1</f>
        <v>0.0014582638888888885</v>
      </c>
      <c r="L139" s="121"/>
      <c r="M139" s="107" t="e">
        <f>N138+$O$1</f>
        <v>#REF!</v>
      </c>
      <c r="N139" s="124"/>
      <c r="O139" s="91">
        <f>P138+$P$1</f>
        <v>0.0006414861111111125</v>
      </c>
      <c r="P139" s="121"/>
      <c r="Q139" s="78">
        <v>474</v>
      </c>
      <c r="R139" s="98">
        <v>473.6</v>
      </c>
      <c r="S139" s="118">
        <v>10.2</v>
      </c>
      <c r="T139" s="119">
        <v>49.6</v>
      </c>
      <c r="U139" s="101">
        <v>135</v>
      </c>
      <c r="V139" s="102">
        <v>414</v>
      </c>
      <c r="W139" s="103">
        <v>9</v>
      </c>
      <c r="X139" s="104">
        <v>38.8</v>
      </c>
      <c r="Y139" s="86">
        <f>Z138-1</f>
        <v>232</v>
      </c>
      <c r="Z139" s="115"/>
      <c r="AA139" s="90">
        <f>AB138+0.01</f>
        <v>5.8999999999999995</v>
      </c>
      <c r="AB139" s="124"/>
      <c r="AC139" s="90">
        <f>AD138+0.01</f>
        <v>8.12</v>
      </c>
      <c r="AD139" s="124"/>
      <c r="AE139" s="90">
        <f>AF138+0.01</f>
        <v>12.77</v>
      </c>
      <c r="AF139" s="124"/>
      <c r="AG139" s="91">
        <f>AH138+$AM$3</f>
        <v>0.001204745370370371</v>
      </c>
      <c r="AH139" s="121"/>
      <c r="AI139" s="91">
        <f>AJ138+$AM$3</f>
        <v>0.0016287268518518487</v>
      </c>
      <c r="AJ139" s="121"/>
      <c r="AK139" s="90">
        <f>AL138+0.01</f>
        <v>28.771600000000046</v>
      </c>
      <c r="AL139" s="124"/>
      <c r="AM139" s="91">
        <f>AN138+$AM$3</f>
        <v>0.0006524305555555556</v>
      </c>
      <c r="AN139" s="121"/>
    </row>
    <row r="140" spans="1:40" ht="11.25">
      <c r="A140" s="72">
        <f>B140</f>
        <v>232</v>
      </c>
      <c r="B140" s="116">
        <v>232</v>
      </c>
      <c r="C140" s="107">
        <f>D140</f>
        <v>5.71</v>
      </c>
      <c r="D140" s="124">
        <v>5.71</v>
      </c>
      <c r="E140" s="107">
        <f>F140</f>
        <v>7.55</v>
      </c>
      <c r="F140" s="124">
        <v>7.55</v>
      </c>
      <c r="G140" s="107">
        <f>H140</f>
        <v>11.65</v>
      </c>
      <c r="H140" s="124">
        <v>11.65</v>
      </c>
      <c r="I140" s="91">
        <f>J140</f>
        <v>0.0010731851851851842</v>
      </c>
      <c r="J140" s="121">
        <v>0.0010731851851851842</v>
      </c>
      <c r="K140" s="91">
        <f>L140</f>
        <v>0.0014622222222222217</v>
      </c>
      <c r="L140" s="121">
        <v>0.0014622222222222217</v>
      </c>
      <c r="M140" s="107" t="e">
        <f>N140</f>
        <v>#REF!</v>
      </c>
      <c r="N140" s="124" t="e">
        <f>N142-(#REF!-#REF!)/50</f>
        <v>#REF!</v>
      </c>
      <c r="O140" s="91">
        <f>P140</f>
        <v>0.0006423333333333347</v>
      </c>
      <c r="P140" s="121">
        <v>0.0006423333333333347</v>
      </c>
      <c r="Q140" s="78">
        <v>476</v>
      </c>
      <c r="R140" s="98">
        <v>475.56</v>
      </c>
      <c r="S140" s="118">
        <v>10.25</v>
      </c>
      <c r="T140" s="119">
        <v>49.9</v>
      </c>
      <c r="U140" s="101">
        <v>136</v>
      </c>
      <c r="V140" s="102">
        <v>415</v>
      </c>
      <c r="W140" s="103">
        <v>9.04</v>
      </c>
      <c r="X140" s="104">
        <v>39.03</v>
      </c>
      <c r="Y140" s="86">
        <f>Z140</f>
        <v>232</v>
      </c>
      <c r="Z140" s="115">
        <v>232</v>
      </c>
      <c r="AA140" s="90">
        <f>AB140</f>
        <v>5.9</v>
      </c>
      <c r="AB140" s="124">
        <v>5.9</v>
      </c>
      <c r="AC140" s="90">
        <f>AD140</f>
        <v>8.13</v>
      </c>
      <c r="AD140" s="124">
        <v>8.13</v>
      </c>
      <c r="AE140" s="90">
        <f>AF140</f>
        <v>12.78</v>
      </c>
      <c r="AF140" s="124">
        <v>12.78</v>
      </c>
      <c r="AG140" s="91">
        <f>AH140</f>
        <v>0.001207407407407408</v>
      </c>
      <c r="AH140" s="121">
        <v>0.001207407407407408</v>
      </c>
      <c r="AI140" s="91">
        <f>AJ140</f>
        <v>0.0016324999999999968</v>
      </c>
      <c r="AJ140" s="121">
        <v>0.0016324999999999968</v>
      </c>
      <c r="AK140" s="90">
        <f>AL140</f>
        <v>28.806400000000043</v>
      </c>
      <c r="AL140" s="124">
        <v>28.806400000000043</v>
      </c>
      <c r="AM140" s="91">
        <f>AN140</f>
        <v>0.0006532407407407408</v>
      </c>
      <c r="AN140" s="121">
        <v>0.0006532407407407408</v>
      </c>
    </row>
    <row r="141" spans="1:40" ht="11.25">
      <c r="A141" s="72">
        <f>B140-1</f>
        <v>231</v>
      </c>
      <c r="B141" s="116"/>
      <c r="C141" s="107">
        <f>D140+$O$1</f>
        <v>5.72</v>
      </c>
      <c r="D141" s="124"/>
      <c r="E141" s="107">
        <f>F140+$O$1</f>
        <v>7.56</v>
      </c>
      <c r="F141" s="124"/>
      <c r="G141" s="107">
        <f>H140+$O$1</f>
        <v>11.66</v>
      </c>
      <c r="H141" s="124"/>
      <c r="I141" s="91">
        <f>J140+$P$1</f>
        <v>0.001073300925925925</v>
      </c>
      <c r="J141" s="121"/>
      <c r="K141" s="91">
        <f>L140+$P$1</f>
        <v>0.0014623379629629626</v>
      </c>
      <c r="L141" s="121"/>
      <c r="M141" s="107" t="e">
        <f>N140+$O$1</f>
        <v>#REF!</v>
      </c>
      <c r="N141" s="124"/>
      <c r="O141" s="91">
        <f>P140+$P$1</f>
        <v>0.0006424490740740754</v>
      </c>
      <c r="P141" s="121"/>
      <c r="Q141" s="78">
        <v>478</v>
      </c>
      <c r="R141" s="98">
        <v>477.52</v>
      </c>
      <c r="S141" s="118">
        <v>10.3</v>
      </c>
      <c r="T141" s="119">
        <v>50.21</v>
      </c>
      <c r="U141" s="101">
        <v>137</v>
      </c>
      <c r="V141" s="102">
        <v>417</v>
      </c>
      <c r="W141" s="103">
        <v>9.08</v>
      </c>
      <c r="X141" s="104">
        <v>39.26</v>
      </c>
      <c r="Y141" s="86">
        <f>Z140-1</f>
        <v>231</v>
      </c>
      <c r="Z141" s="115"/>
      <c r="AA141" s="90">
        <f>AB140+0.01</f>
        <v>5.91</v>
      </c>
      <c r="AB141" s="124"/>
      <c r="AC141" s="90">
        <f>AD140+0.01</f>
        <v>8.14</v>
      </c>
      <c r="AD141" s="124"/>
      <c r="AE141" s="90">
        <f>AF140+0.01</f>
        <v>12.79</v>
      </c>
      <c r="AF141" s="124"/>
      <c r="AG141" s="91">
        <f>AH140+$AM$3</f>
        <v>0.0012075231481481488</v>
      </c>
      <c r="AH141" s="121"/>
      <c r="AI141" s="91">
        <f>AJ140+$AM$3</f>
        <v>0.0016326157407407376</v>
      </c>
      <c r="AJ141" s="121"/>
      <c r="AK141" s="90">
        <f>AL140+0.01</f>
        <v>28.816400000000044</v>
      </c>
      <c r="AL141" s="124"/>
      <c r="AM141" s="91">
        <f>AN140+$AM$3</f>
        <v>0.0006533564814814815</v>
      </c>
      <c r="AN141" s="121"/>
    </row>
    <row r="142" spans="1:40" ht="11.25">
      <c r="A142" s="72">
        <f>B142</f>
        <v>231</v>
      </c>
      <c r="B142" s="110">
        <v>231</v>
      </c>
      <c r="C142" s="107">
        <f>D142</f>
        <v>5.72</v>
      </c>
      <c r="D142" s="124">
        <v>5.72</v>
      </c>
      <c r="E142" s="107">
        <f>F142</f>
        <v>7.56</v>
      </c>
      <c r="F142" s="124">
        <v>7.56</v>
      </c>
      <c r="G142" s="107">
        <f>H142</f>
        <v>11.68</v>
      </c>
      <c r="H142" s="124">
        <v>11.68</v>
      </c>
      <c r="I142" s="91">
        <f>J142</f>
        <v>0.0010762222222222213</v>
      </c>
      <c r="J142" s="121">
        <v>0.0010762222222222213</v>
      </c>
      <c r="K142" s="91">
        <f>L142</f>
        <v>0.0014662962962962958</v>
      </c>
      <c r="L142" s="121">
        <v>0.0014662962962962958</v>
      </c>
      <c r="M142" s="107" t="e">
        <f>N142</f>
        <v>#REF!</v>
      </c>
      <c r="N142" s="124" t="e">
        <f>N144-(#REF!-#REF!)/50</f>
        <v>#REF!</v>
      </c>
      <c r="O142" s="91">
        <f>P142</f>
        <v>0.0006432962962962976</v>
      </c>
      <c r="P142" s="121">
        <v>0.0006432962962962976</v>
      </c>
      <c r="Q142" s="78">
        <v>479</v>
      </c>
      <c r="R142" s="98">
        <v>479.48</v>
      </c>
      <c r="S142" s="118">
        <v>10.34</v>
      </c>
      <c r="T142" s="119">
        <v>50.51</v>
      </c>
      <c r="U142" s="101">
        <v>138</v>
      </c>
      <c r="V142" s="102">
        <v>418</v>
      </c>
      <c r="W142" s="103">
        <v>9.12</v>
      </c>
      <c r="X142" s="104">
        <v>39.5</v>
      </c>
      <c r="Y142" s="86">
        <f>Z142</f>
        <v>231</v>
      </c>
      <c r="Z142" s="115">
        <v>231</v>
      </c>
      <c r="AA142" s="90">
        <f>AB142</f>
        <v>5.91</v>
      </c>
      <c r="AB142" s="124">
        <v>5.91</v>
      </c>
      <c r="AC142" s="90">
        <f>AD142</f>
        <v>8.15</v>
      </c>
      <c r="AD142" s="124">
        <v>8.15</v>
      </c>
      <c r="AE142" s="90">
        <f>AF142</f>
        <v>12.8</v>
      </c>
      <c r="AF142" s="124">
        <v>12.8</v>
      </c>
      <c r="AG142" s="91">
        <f>AH142</f>
        <v>0.0012101851851851857</v>
      </c>
      <c r="AH142" s="121">
        <v>0.0012101851851851857</v>
      </c>
      <c r="AI142" s="91">
        <f>AJ142</f>
        <v>0.0016363888888888858</v>
      </c>
      <c r="AJ142" s="121">
        <v>0.0016363888888888858</v>
      </c>
      <c r="AK142" s="90">
        <f>AL142</f>
        <v>28.85120000000004</v>
      </c>
      <c r="AL142" s="124">
        <v>28.85120000000004</v>
      </c>
      <c r="AM142" s="91">
        <f>AN142</f>
        <v>0.0006541666666666667</v>
      </c>
      <c r="AN142" s="121">
        <v>0.0006541666666666667</v>
      </c>
    </row>
    <row r="143" spans="1:40" ht="11.25">
      <c r="A143" s="72">
        <f>B142-1</f>
        <v>230</v>
      </c>
      <c r="B143" s="110"/>
      <c r="C143" s="107">
        <f>D142+$O$1</f>
        <v>5.7299999999999995</v>
      </c>
      <c r="D143" s="124"/>
      <c r="E143" s="107">
        <f>F142+$O$1</f>
        <v>7.569999999999999</v>
      </c>
      <c r="F143" s="124"/>
      <c r="G143" s="107">
        <f>H142+$O$1</f>
        <v>11.69</v>
      </c>
      <c r="H143" s="124"/>
      <c r="I143" s="91">
        <f>J142+$P$1</f>
        <v>0.001076337962962962</v>
      </c>
      <c r="J143" s="121"/>
      <c r="K143" s="91">
        <f>L142+$P$1</f>
        <v>0.0014664120370370367</v>
      </c>
      <c r="L143" s="121"/>
      <c r="M143" s="107" t="e">
        <f>N142+$O$1</f>
        <v>#REF!</v>
      </c>
      <c r="N143" s="124"/>
      <c r="O143" s="91">
        <f>P142+$P$1</f>
        <v>0.0006434120370370384</v>
      </c>
      <c r="P143" s="121"/>
      <c r="Q143" s="78">
        <v>481</v>
      </c>
      <c r="R143" s="98">
        <v>481.44</v>
      </c>
      <c r="S143" s="118">
        <v>10.39</v>
      </c>
      <c r="T143" s="119">
        <v>50.82</v>
      </c>
      <c r="U143" s="101">
        <v>139</v>
      </c>
      <c r="V143" s="102">
        <v>420</v>
      </c>
      <c r="W143" s="103">
        <v>9.16</v>
      </c>
      <c r="X143" s="104">
        <v>39.73</v>
      </c>
      <c r="Y143" s="86">
        <f>Z142-1</f>
        <v>230</v>
      </c>
      <c r="Z143" s="115"/>
      <c r="AA143" s="90">
        <f>AB142+0.01</f>
        <v>5.92</v>
      </c>
      <c r="AB143" s="124"/>
      <c r="AC143" s="90">
        <f>AD142+0.01</f>
        <v>8.16</v>
      </c>
      <c r="AD143" s="124"/>
      <c r="AE143" s="90">
        <f>AF142+0.01</f>
        <v>12.81</v>
      </c>
      <c r="AF143" s="124"/>
      <c r="AG143" s="91">
        <f>AH142+$AM$3</f>
        <v>0.0012103009259259265</v>
      </c>
      <c r="AH143" s="121"/>
      <c r="AI143" s="91">
        <f>AJ142+$AM$3</f>
        <v>0.0016365046296296266</v>
      </c>
      <c r="AJ143" s="121"/>
      <c r="AK143" s="90">
        <f>AL142+0.01</f>
        <v>28.861200000000043</v>
      </c>
      <c r="AL143" s="124"/>
      <c r="AM143" s="91">
        <f>AN142+$AM$3</f>
        <v>0.0006542824074074075</v>
      </c>
      <c r="AN143" s="121"/>
    </row>
    <row r="144" spans="1:40" ht="11.25">
      <c r="A144" s="72">
        <f>B144</f>
        <v>230</v>
      </c>
      <c r="B144" s="110">
        <v>230</v>
      </c>
      <c r="C144" s="107">
        <f>D144</f>
        <v>5.74</v>
      </c>
      <c r="D144" s="124">
        <v>5.74</v>
      </c>
      <c r="E144" s="107">
        <f>F144</f>
        <v>7.58</v>
      </c>
      <c r="F144" s="124">
        <v>7.58</v>
      </c>
      <c r="G144" s="107">
        <f>H144</f>
        <v>11.7</v>
      </c>
      <c r="H144" s="124">
        <v>11.7</v>
      </c>
      <c r="I144" s="91">
        <f>J144</f>
        <v>0.0010792592592592583</v>
      </c>
      <c r="J144" s="121">
        <v>0.0010792592592592583</v>
      </c>
      <c r="K144" s="91">
        <f>L144</f>
        <v>0.00147037037037037</v>
      </c>
      <c r="L144" s="121">
        <v>0.00147037037037037</v>
      </c>
      <c r="M144" s="107" t="e">
        <f>N144</f>
        <v>#REF!</v>
      </c>
      <c r="N144" s="124" t="e">
        <f>N146-(#REF!-#REF!)/50</f>
        <v>#REF!</v>
      </c>
      <c r="O144" s="91">
        <f>P144</f>
        <v>0.0006442592592592605</v>
      </c>
      <c r="P144" s="121">
        <v>0.0006442592592592605</v>
      </c>
      <c r="Q144" s="78">
        <v>483</v>
      </c>
      <c r="R144" s="98">
        <v>483.4</v>
      </c>
      <c r="S144" s="118">
        <v>10.44</v>
      </c>
      <c r="T144" s="119">
        <v>51.12</v>
      </c>
      <c r="U144" s="101">
        <v>140</v>
      </c>
      <c r="V144" s="102">
        <v>421</v>
      </c>
      <c r="W144" s="103">
        <v>9.2</v>
      </c>
      <c r="X144" s="104">
        <v>39.96</v>
      </c>
      <c r="Y144" s="86">
        <f>Z144</f>
        <v>230</v>
      </c>
      <c r="Z144" s="115">
        <v>230</v>
      </c>
      <c r="AA144" s="90">
        <f>AB144</f>
        <v>5.92</v>
      </c>
      <c r="AB144" s="124">
        <v>5.92</v>
      </c>
      <c r="AC144" s="90">
        <f>AD144</f>
        <v>8.16</v>
      </c>
      <c r="AD144" s="124">
        <v>8.16</v>
      </c>
      <c r="AE144" s="90">
        <f>AF144</f>
        <v>12.82</v>
      </c>
      <c r="AF144" s="124">
        <v>12.82</v>
      </c>
      <c r="AG144" s="91">
        <f>AH144</f>
        <v>0.0012129629629629634</v>
      </c>
      <c r="AH144" s="121">
        <v>0.0012129629629629634</v>
      </c>
      <c r="AI144" s="91">
        <f>AJ144</f>
        <v>0.0016402777777777748</v>
      </c>
      <c r="AJ144" s="121">
        <v>0.0016402777777777748</v>
      </c>
      <c r="AK144" s="90">
        <f>AL144</f>
        <v>28.89600000000004</v>
      </c>
      <c r="AL144" s="124">
        <v>28.89600000000004</v>
      </c>
      <c r="AM144" s="91">
        <f>AN144</f>
        <v>0.0006550925925925926</v>
      </c>
      <c r="AN144" s="121">
        <v>0.0006550925925925926</v>
      </c>
    </row>
    <row r="145" spans="1:40" ht="11.25">
      <c r="A145" s="72">
        <f>B144-1</f>
        <v>229</v>
      </c>
      <c r="B145" s="110"/>
      <c r="C145" s="107">
        <f>D144+$O$1</f>
        <v>5.75</v>
      </c>
      <c r="D145" s="124"/>
      <c r="E145" s="107">
        <f>F144+$O$1</f>
        <v>7.59</v>
      </c>
      <c r="F145" s="124"/>
      <c r="G145" s="107">
        <f>H144+$O$1</f>
        <v>11.709999999999999</v>
      </c>
      <c r="H145" s="124"/>
      <c r="I145" s="91">
        <f>J144+$P$1</f>
        <v>0.0010793749999999992</v>
      </c>
      <c r="J145" s="121"/>
      <c r="K145" s="91">
        <f>L144+$P$1</f>
        <v>0.0014704861111111108</v>
      </c>
      <c r="L145" s="121"/>
      <c r="M145" s="107" t="e">
        <f>N144+$O$1</f>
        <v>#REF!</v>
      </c>
      <c r="N145" s="124"/>
      <c r="O145" s="91">
        <f>P144+$P$1</f>
        <v>0.0006443750000000013</v>
      </c>
      <c r="P145" s="121"/>
      <c r="Q145" s="78">
        <v>485</v>
      </c>
      <c r="R145" s="98">
        <v>485.36</v>
      </c>
      <c r="S145" s="118">
        <v>10.49</v>
      </c>
      <c r="T145" s="119">
        <v>51.42</v>
      </c>
      <c r="U145" s="101">
        <v>141</v>
      </c>
      <c r="V145" s="102">
        <v>423</v>
      </c>
      <c r="W145" s="103">
        <v>9.24</v>
      </c>
      <c r="X145" s="104">
        <v>40.19</v>
      </c>
      <c r="Y145" s="86">
        <f>Z144-1</f>
        <v>229</v>
      </c>
      <c r="Z145" s="115"/>
      <c r="AA145" s="90">
        <f>AB144+0.01</f>
        <v>5.93</v>
      </c>
      <c r="AB145" s="124"/>
      <c r="AC145" s="90">
        <f>AD144+0.01</f>
        <v>8.17</v>
      </c>
      <c r="AD145" s="124"/>
      <c r="AE145" s="90">
        <f>AF144+0.01</f>
        <v>12.83</v>
      </c>
      <c r="AF145" s="124"/>
      <c r="AG145" s="91">
        <f>AH144+$AM$3</f>
        <v>0.0012130787037037043</v>
      </c>
      <c r="AH145" s="121"/>
      <c r="AI145" s="91">
        <f>AJ144+$AM$3</f>
        <v>0.0016403935185185156</v>
      </c>
      <c r="AJ145" s="121"/>
      <c r="AK145" s="90">
        <f>AL144+0.01</f>
        <v>28.90600000000004</v>
      </c>
      <c r="AL145" s="124"/>
      <c r="AM145" s="91">
        <f>AN144+$AM$3</f>
        <v>0.0006552083333333334</v>
      </c>
      <c r="AN145" s="121"/>
    </row>
    <row r="146" spans="1:40" ht="11.25">
      <c r="A146" s="72">
        <f>B146</f>
        <v>229</v>
      </c>
      <c r="B146" s="116">
        <v>229</v>
      </c>
      <c r="C146" s="107">
        <f>D146</f>
        <v>5.75</v>
      </c>
      <c r="D146" s="124">
        <v>5.75</v>
      </c>
      <c r="E146" s="107">
        <f>F146</f>
        <v>7.6</v>
      </c>
      <c r="F146" s="124">
        <v>7.6</v>
      </c>
      <c r="G146" s="107">
        <f>H146</f>
        <v>11.73</v>
      </c>
      <c r="H146" s="124">
        <v>11.73</v>
      </c>
      <c r="I146" s="91">
        <f>J146</f>
        <v>0.0010822962962962954</v>
      </c>
      <c r="J146" s="121">
        <v>0.0010822962962962954</v>
      </c>
      <c r="K146" s="91">
        <f>L146</f>
        <v>0.001474444444444444</v>
      </c>
      <c r="L146" s="121">
        <v>0.001474444444444444</v>
      </c>
      <c r="M146" s="107" t="e">
        <f>N146</f>
        <v>#REF!</v>
      </c>
      <c r="N146" s="124" t="e">
        <f>N148-(#REF!-#REF!)/50</f>
        <v>#REF!</v>
      </c>
      <c r="O146" s="91">
        <f>P146</f>
        <v>0.0006452222222222235</v>
      </c>
      <c r="P146" s="121">
        <v>0.0006452222222222235</v>
      </c>
      <c r="Q146" s="78">
        <v>487</v>
      </c>
      <c r="R146" s="98">
        <v>487.32</v>
      </c>
      <c r="S146" s="118">
        <v>10.54</v>
      </c>
      <c r="T146" s="119">
        <v>51.73</v>
      </c>
      <c r="U146" s="101">
        <v>142</v>
      </c>
      <c r="V146" s="102">
        <v>425</v>
      </c>
      <c r="W146" s="103">
        <v>9.28</v>
      </c>
      <c r="X146" s="104">
        <v>40.42</v>
      </c>
      <c r="Y146" s="86">
        <f>Z146</f>
        <v>229</v>
      </c>
      <c r="Z146" s="115">
        <v>229</v>
      </c>
      <c r="AA146" s="90">
        <f>AB146</f>
        <v>5.94</v>
      </c>
      <c r="AB146" s="124">
        <v>5.94</v>
      </c>
      <c r="AC146" s="90">
        <f>AD146</f>
        <v>8.18</v>
      </c>
      <c r="AD146" s="124">
        <v>8.18</v>
      </c>
      <c r="AE146" s="90">
        <f>AF146</f>
        <v>12.85</v>
      </c>
      <c r="AF146" s="124">
        <v>12.85</v>
      </c>
      <c r="AG146" s="91">
        <f>AH146</f>
        <v>0.0012157407407407412</v>
      </c>
      <c r="AH146" s="121">
        <v>0.0012157407407407412</v>
      </c>
      <c r="AI146" s="91">
        <f>AJ146</f>
        <v>0.0016441666666666638</v>
      </c>
      <c r="AJ146" s="121">
        <v>0.0016441666666666638</v>
      </c>
      <c r="AK146" s="90">
        <f>AL146</f>
        <v>28.94080000000004</v>
      </c>
      <c r="AL146" s="124">
        <v>28.94080000000004</v>
      </c>
      <c r="AM146" s="91">
        <f>AN146</f>
        <v>0.0006560185185185186</v>
      </c>
      <c r="AN146" s="121">
        <v>0.0006560185185185186</v>
      </c>
    </row>
    <row r="147" spans="1:40" ht="11.25">
      <c r="A147" s="72">
        <f>B146-1</f>
        <v>228</v>
      </c>
      <c r="B147" s="116"/>
      <c r="C147" s="107">
        <f>D146+$O$1</f>
        <v>5.76</v>
      </c>
      <c r="D147" s="124"/>
      <c r="E147" s="107">
        <f>F146+$O$1</f>
        <v>7.609999999999999</v>
      </c>
      <c r="F147" s="124"/>
      <c r="G147" s="107">
        <f>H146+$O$1</f>
        <v>11.74</v>
      </c>
      <c r="H147" s="124"/>
      <c r="I147" s="91">
        <f>J146+$P$1</f>
        <v>0.0010824120370370362</v>
      </c>
      <c r="J147" s="121"/>
      <c r="K147" s="91">
        <f>L146+$P$1</f>
        <v>0.0014745601851851849</v>
      </c>
      <c r="L147" s="121"/>
      <c r="M147" s="107" t="e">
        <f>N146+$O$1</f>
        <v>#REF!</v>
      </c>
      <c r="N147" s="124"/>
      <c r="O147" s="91">
        <f>P146+$P$1</f>
        <v>0.0006453379629629642</v>
      </c>
      <c r="P147" s="121"/>
      <c r="Q147" s="78">
        <v>489</v>
      </c>
      <c r="R147" s="98">
        <v>489.28</v>
      </c>
      <c r="S147" s="118">
        <v>10.58</v>
      </c>
      <c r="T147" s="119">
        <v>52.03</v>
      </c>
      <c r="U147" s="101">
        <v>143</v>
      </c>
      <c r="V147" s="102">
        <v>426</v>
      </c>
      <c r="W147" s="103">
        <v>9.32</v>
      </c>
      <c r="X147" s="104">
        <v>40.66</v>
      </c>
      <c r="Y147" s="86">
        <f>Z146-1</f>
        <v>228</v>
      </c>
      <c r="Z147" s="115"/>
      <c r="AA147" s="90">
        <f>AB146+0.01</f>
        <v>5.95</v>
      </c>
      <c r="AB147" s="124"/>
      <c r="AC147" s="90">
        <f>AD146+0.01</f>
        <v>8.19</v>
      </c>
      <c r="AD147" s="124"/>
      <c r="AE147" s="90">
        <f>AF146+0.01</f>
        <v>12.86</v>
      </c>
      <c r="AF147" s="124"/>
      <c r="AG147" s="91">
        <f>AH146+$AM$3</f>
        <v>0.001215856481481482</v>
      </c>
      <c r="AH147" s="121"/>
      <c r="AI147" s="91">
        <f>AJ146+$AM$3</f>
        <v>0.0016442824074074046</v>
      </c>
      <c r="AJ147" s="121"/>
      <c r="AK147" s="90">
        <f>AL146+0.01</f>
        <v>28.95080000000004</v>
      </c>
      <c r="AL147" s="124"/>
      <c r="AM147" s="91">
        <f>AN146+$AM$3</f>
        <v>0.0006561342592592593</v>
      </c>
      <c r="AN147" s="121"/>
    </row>
    <row r="148" spans="1:40" ht="11.25">
      <c r="A148" s="72">
        <f>B148</f>
        <v>228</v>
      </c>
      <c r="B148" s="110">
        <v>228</v>
      </c>
      <c r="C148" s="107">
        <f>D148</f>
        <v>5.76</v>
      </c>
      <c r="D148" s="124">
        <v>5.76</v>
      </c>
      <c r="E148" s="107">
        <f>F148</f>
        <v>7.62</v>
      </c>
      <c r="F148" s="124">
        <v>7.62</v>
      </c>
      <c r="G148" s="107">
        <f>H148</f>
        <v>11.75</v>
      </c>
      <c r="H148" s="124">
        <v>11.75</v>
      </c>
      <c r="I148" s="91">
        <f>J148</f>
        <v>0.0010853333333333325</v>
      </c>
      <c r="J148" s="121">
        <v>0.0010853333333333325</v>
      </c>
      <c r="K148" s="91">
        <f>L148</f>
        <v>0.0014785185185185181</v>
      </c>
      <c r="L148" s="121">
        <v>0.0014785185185185181</v>
      </c>
      <c r="M148" s="107" t="e">
        <f>N148</f>
        <v>#REF!</v>
      </c>
      <c r="N148" s="124" t="e">
        <f>N150-(#REF!-#REF!)/50</f>
        <v>#REF!</v>
      </c>
      <c r="O148" s="91">
        <f>P148</f>
        <v>0.0006461851851851864</v>
      </c>
      <c r="P148" s="121">
        <v>0.0006461851851851864</v>
      </c>
      <c r="Q148" s="78">
        <v>491</v>
      </c>
      <c r="R148" s="98">
        <v>491.24</v>
      </c>
      <c r="S148" s="118">
        <v>10.63</v>
      </c>
      <c r="T148" s="119">
        <v>52.34</v>
      </c>
      <c r="U148" s="101">
        <v>144</v>
      </c>
      <c r="V148" s="102">
        <v>428</v>
      </c>
      <c r="W148" s="103">
        <v>9.36</v>
      </c>
      <c r="X148" s="104">
        <v>40.89</v>
      </c>
      <c r="Y148" s="86">
        <f>Z148</f>
        <v>228</v>
      </c>
      <c r="Z148" s="115">
        <v>228</v>
      </c>
      <c r="AA148" s="90">
        <f>AB148</f>
        <v>5.95</v>
      </c>
      <c r="AB148" s="124">
        <v>5.95</v>
      </c>
      <c r="AC148" s="90">
        <f>AD148</f>
        <v>8.2</v>
      </c>
      <c r="AD148" s="124">
        <v>8.2</v>
      </c>
      <c r="AE148" s="90">
        <f>AF148</f>
        <v>12.87</v>
      </c>
      <c r="AF148" s="124">
        <v>12.87</v>
      </c>
      <c r="AG148" s="91">
        <f>AH148</f>
        <v>0.001218518518518519</v>
      </c>
      <c r="AH148" s="121">
        <v>0.001218518518518519</v>
      </c>
      <c r="AI148" s="91">
        <f>AJ148</f>
        <v>0.0016480555555555528</v>
      </c>
      <c r="AJ148" s="121">
        <v>0.0016480555555555528</v>
      </c>
      <c r="AK148" s="90">
        <f>AL148</f>
        <v>28.985600000000037</v>
      </c>
      <c r="AL148" s="124">
        <v>28.985600000000037</v>
      </c>
      <c r="AM148" s="91">
        <f>AN148</f>
        <v>0.0006569444444444445</v>
      </c>
      <c r="AN148" s="121">
        <v>0.0006569444444444445</v>
      </c>
    </row>
    <row r="149" spans="1:40" ht="11.25">
      <c r="A149" s="72">
        <f>B148-1</f>
        <v>227</v>
      </c>
      <c r="B149" s="110"/>
      <c r="C149" s="107">
        <f>D148+$O$1</f>
        <v>5.77</v>
      </c>
      <c r="D149" s="124"/>
      <c r="E149" s="107">
        <f>F148+$O$1</f>
        <v>7.63</v>
      </c>
      <c r="F149" s="124"/>
      <c r="G149" s="107">
        <f>H148+$O$1</f>
        <v>11.76</v>
      </c>
      <c r="H149" s="124"/>
      <c r="I149" s="91">
        <f>J148+$P$1</f>
        <v>0.0010854490740740733</v>
      </c>
      <c r="J149" s="121"/>
      <c r="K149" s="91">
        <f>L148+$P$1</f>
        <v>0.001478634259259259</v>
      </c>
      <c r="L149" s="121"/>
      <c r="M149" s="107" t="e">
        <f>N148+$O$1</f>
        <v>#REF!</v>
      </c>
      <c r="N149" s="124"/>
      <c r="O149" s="91">
        <f>P148+$P$1</f>
        <v>0.0006463009259259271</v>
      </c>
      <c r="P149" s="121"/>
      <c r="Q149" s="78">
        <v>493</v>
      </c>
      <c r="R149" s="98">
        <v>493.2</v>
      </c>
      <c r="S149" s="118">
        <v>10.68</v>
      </c>
      <c r="T149" s="119">
        <v>52.64</v>
      </c>
      <c r="U149" s="101">
        <v>145</v>
      </c>
      <c r="V149" s="102">
        <v>429</v>
      </c>
      <c r="W149" s="103">
        <v>9.4</v>
      </c>
      <c r="X149" s="104">
        <v>41.12</v>
      </c>
      <c r="Y149" s="86">
        <f>Z148-1</f>
        <v>227</v>
      </c>
      <c r="Z149" s="115"/>
      <c r="AA149" s="90">
        <f>AB148+0.01</f>
        <v>5.96</v>
      </c>
      <c r="AB149" s="124"/>
      <c r="AC149" s="90">
        <f>AD148+0.01</f>
        <v>8.209999999999999</v>
      </c>
      <c r="AD149" s="124"/>
      <c r="AE149" s="90">
        <f>AF148+0.01</f>
        <v>12.879999999999999</v>
      </c>
      <c r="AF149" s="124"/>
      <c r="AG149" s="91">
        <f>AH148+$AM$3</f>
        <v>0.0012186342592592598</v>
      </c>
      <c r="AH149" s="121"/>
      <c r="AI149" s="91">
        <f>AJ148+$AM$3</f>
        <v>0.0016481712962962936</v>
      </c>
      <c r="AJ149" s="121"/>
      <c r="AK149" s="90">
        <f>AL148+0.01</f>
        <v>28.99560000000004</v>
      </c>
      <c r="AL149" s="124"/>
      <c r="AM149" s="91">
        <f>AN148+$AM$3</f>
        <v>0.0006570601851851852</v>
      </c>
      <c r="AN149" s="121"/>
    </row>
    <row r="150" spans="1:40" ht="11.25">
      <c r="A150" s="72">
        <f>B150</f>
        <v>227</v>
      </c>
      <c r="B150" s="110">
        <v>227</v>
      </c>
      <c r="C150" s="107">
        <f>D150</f>
        <v>5.77</v>
      </c>
      <c r="D150" s="124">
        <v>5.77</v>
      </c>
      <c r="E150" s="107">
        <f>F150</f>
        <v>7.64</v>
      </c>
      <c r="F150" s="124">
        <v>7.64</v>
      </c>
      <c r="G150" s="107">
        <f>H150</f>
        <v>11.78</v>
      </c>
      <c r="H150" s="124">
        <v>11.78</v>
      </c>
      <c r="I150" s="91">
        <f>J150</f>
        <v>0.0010883703703703695</v>
      </c>
      <c r="J150" s="121">
        <v>0.0010883703703703695</v>
      </c>
      <c r="K150" s="91">
        <f>L150</f>
        <v>0.0014825925925925922</v>
      </c>
      <c r="L150" s="121">
        <v>0.0014825925925925922</v>
      </c>
      <c r="M150" s="107" t="e">
        <f>N150</f>
        <v>#REF!</v>
      </c>
      <c r="N150" s="124" t="e">
        <f>N152-(#REF!-#REF!)/50</f>
        <v>#REF!</v>
      </c>
      <c r="O150" s="91">
        <f>P150</f>
        <v>0.0006471481481481493</v>
      </c>
      <c r="P150" s="121">
        <v>0.0006471481481481493</v>
      </c>
      <c r="Q150" s="78">
        <v>495</v>
      </c>
      <c r="R150" s="98">
        <v>495.16</v>
      </c>
      <c r="S150" s="118">
        <v>10.73</v>
      </c>
      <c r="T150" s="119">
        <v>52.94</v>
      </c>
      <c r="U150" s="101">
        <v>146</v>
      </c>
      <c r="V150" s="102">
        <v>431</v>
      </c>
      <c r="W150" s="103">
        <v>9.44</v>
      </c>
      <c r="X150" s="104">
        <v>41.35</v>
      </c>
      <c r="Y150" s="86">
        <f>Z150</f>
        <v>227</v>
      </c>
      <c r="Z150" s="115">
        <v>227</v>
      </c>
      <c r="AA150" s="90">
        <f>AB150</f>
        <v>5.96</v>
      </c>
      <c r="AB150" s="124">
        <v>5.96</v>
      </c>
      <c r="AC150" s="90">
        <f>AD150</f>
        <v>8.22</v>
      </c>
      <c r="AD150" s="124">
        <v>8.22</v>
      </c>
      <c r="AE150" s="90">
        <f>AF150</f>
        <v>12.89</v>
      </c>
      <c r="AF150" s="124">
        <v>12.89</v>
      </c>
      <c r="AG150" s="91">
        <f>AH150</f>
        <v>0.0012212962962962967</v>
      </c>
      <c r="AH150" s="121">
        <v>0.0012212962962962967</v>
      </c>
      <c r="AI150" s="91">
        <f>AJ150</f>
        <v>0.0016519444444444418</v>
      </c>
      <c r="AJ150" s="121">
        <v>0.0016519444444444418</v>
      </c>
      <c r="AK150" s="90">
        <f>AL150</f>
        <v>29.030400000000036</v>
      </c>
      <c r="AL150" s="124">
        <v>29.030400000000036</v>
      </c>
      <c r="AM150" s="91">
        <f>AN150</f>
        <v>0.0006578703703703704</v>
      </c>
      <c r="AN150" s="121">
        <v>0.0006578703703703704</v>
      </c>
    </row>
    <row r="151" spans="1:40" ht="11.25">
      <c r="A151" s="72">
        <f>B150-1</f>
        <v>226</v>
      </c>
      <c r="B151" s="110"/>
      <c r="C151" s="107">
        <f>D150+$O$1</f>
        <v>5.779999999999999</v>
      </c>
      <c r="D151" s="124"/>
      <c r="E151" s="107">
        <f>F150+$O$1</f>
        <v>7.6499999999999995</v>
      </c>
      <c r="F151" s="124"/>
      <c r="G151" s="107">
        <f>H150+$O$1</f>
        <v>11.79</v>
      </c>
      <c r="H151" s="124"/>
      <c r="I151" s="91">
        <f>J150+$P$1</f>
        <v>0.0010884861111111104</v>
      </c>
      <c r="J151" s="121"/>
      <c r="K151" s="91">
        <f>L150+$P$1</f>
        <v>0.001482708333333333</v>
      </c>
      <c r="L151" s="121"/>
      <c r="M151" s="107" t="e">
        <f>N150+$O$1</f>
        <v>#REF!</v>
      </c>
      <c r="N151" s="124"/>
      <c r="O151" s="91">
        <f>P150+$P$1</f>
        <v>0.00064726388888889</v>
      </c>
      <c r="P151" s="121"/>
      <c r="Q151" s="78">
        <v>497</v>
      </c>
      <c r="R151" s="98">
        <v>497.12</v>
      </c>
      <c r="S151" s="118">
        <v>10.78</v>
      </c>
      <c r="T151" s="119">
        <v>53.25</v>
      </c>
      <c r="U151" s="101">
        <v>147</v>
      </c>
      <c r="V151" s="102">
        <v>432</v>
      </c>
      <c r="W151" s="103">
        <v>9.48</v>
      </c>
      <c r="X151" s="104">
        <v>41.58</v>
      </c>
      <c r="Y151" s="86">
        <f>Z150-1</f>
        <v>226</v>
      </c>
      <c r="Z151" s="115"/>
      <c r="AA151" s="90">
        <f>AB150+0.01</f>
        <v>5.97</v>
      </c>
      <c r="AB151" s="124"/>
      <c r="AC151" s="90">
        <f>AD150+0.01</f>
        <v>8.23</v>
      </c>
      <c r="AD151" s="124"/>
      <c r="AE151" s="90">
        <f>AF150+0.01</f>
        <v>12.9</v>
      </c>
      <c r="AF151" s="124"/>
      <c r="AG151" s="91">
        <f>AH150+$AM$3</f>
        <v>0.0012214120370370376</v>
      </c>
      <c r="AH151" s="121"/>
      <c r="AI151" s="91">
        <f>AJ150+$AM$3</f>
        <v>0.0016520601851851826</v>
      </c>
      <c r="AJ151" s="121"/>
      <c r="AK151" s="90">
        <f>AL150+0.01</f>
        <v>29.040400000000037</v>
      </c>
      <c r="AL151" s="124"/>
      <c r="AM151" s="91">
        <f>AN150+$AM$3</f>
        <v>0.0006579861111111111</v>
      </c>
      <c r="AN151" s="121"/>
    </row>
    <row r="152" spans="1:40" ht="11.25">
      <c r="A152" s="72">
        <f>B152</f>
        <v>226</v>
      </c>
      <c r="B152" s="116">
        <v>226</v>
      </c>
      <c r="C152" s="107">
        <f>D152</f>
        <v>5.78</v>
      </c>
      <c r="D152" s="124">
        <v>5.78</v>
      </c>
      <c r="E152" s="107">
        <f>F152</f>
        <v>7.66</v>
      </c>
      <c r="F152" s="124">
        <v>7.66</v>
      </c>
      <c r="G152" s="107">
        <f>H152</f>
        <v>11.8</v>
      </c>
      <c r="H152" s="124">
        <v>11.8</v>
      </c>
      <c r="I152" s="91">
        <f>J152</f>
        <v>0.0010914074074074066</v>
      </c>
      <c r="J152" s="121">
        <v>0.0010914074074074066</v>
      </c>
      <c r="K152" s="91">
        <f>L152</f>
        <v>0.0014866666666666663</v>
      </c>
      <c r="L152" s="121">
        <v>0.0014866666666666663</v>
      </c>
      <c r="M152" s="107" t="e">
        <f>N152</f>
        <v>#REF!</v>
      </c>
      <c r="N152" s="124" t="e">
        <f>N154-(#REF!-#REF!)/50</f>
        <v>#REF!</v>
      </c>
      <c r="O152" s="91">
        <f>P152</f>
        <v>0.0006481111111111122</v>
      </c>
      <c r="P152" s="121">
        <v>0.0006481111111111122</v>
      </c>
      <c r="Q152" s="78">
        <v>499</v>
      </c>
      <c r="R152" s="98">
        <v>499.08</v>
      </c>
      <c r="S152" s="118">
        <v>10.82</v>
      </c>
      <c r="T152" s="119">
        <v>53.55</v>
      </c>
      <c r="U152" s="101">
        <v>148</v>
      </c>
      <c r="V152" s="102">
        <v>434</v>
      </c>
      <c r="W152" s="103">
        <v>9.52</v>
      </c>
      <c r="X152" s="104">
        <v>41.82</v>
      </c>
      <c r="Y152" s="86">
        <f>Z152</f>
        <v>226</v>
      </c>
      <c r="Z152" s="115">
        <v>226</v>
      </c>
      <c r="AA152" s="90">
        <f>AB152</f>
        <v>5.97</v>
      </c>
      <c r="AB152" s="124">
        <v>5.97</v>
      </c>
      <c r="AC152" s="90">
        <f>AD152</f>
        <v>8.24</v>
      </c>
      <c r="AD152" s="124">
        <v>8.24</v>
      </c>
      <c r="AE152" s="90">
        <f>AF152</f>
        <v>12.91</v>
      </c>
      <c r="AF152" s="124">
        <v>12.91</v>
      </c>
      <c r="AG152" s="91">
        <f>AH152</f>
        <v>0.0012240740740740745</v>
      </c>
      <c r="AH152" s="121">
        <v>0.0012240740740740745</v>
      </c>
      <c r="AI152" s="91">
        <f>AJ152</f>
        <v>0.0016558333333333308</v>
      </c>
      <c r="AJ152" s="121">
        <v>0.0016558333333333308</v>
      </c>
      <c r="AK152" s="90">
        <f>AL152</f>
        <v>29.075200000000034</v>
      </c>
      <c r="AL152" s="124">
        <v>29.075200000000034</v>
      </c>
      <c r="AM152" s="91">
        <f>AN152</f>
        <v>0.0006587962962962963</v>
      </c>
      <c r="AN152" s="121">
        <v>0.0006587962962962963</v>
      </c>
    </row>
    <row r="153" spans="1:40" ht="11.25">
      <c r="A153" s="72">
        <f>B152-1</f>
        <v>225</v>
      </c>
      <c r="B153" s="116"/>
      <c r="C153" s="107">
        <f>D152+$O$1</f>
        <v>5.79</v>
      </c>
      <c r="D153" s="124"/>
      <c r="E153" s="107">
        <f>F152+$O$1</f>
        <v>7.67</v>
      </c>
      <c r="F153" s="124"/>
      <c r="G153" s="107">
        <f>H152+$O$1</f>
        <v>11.81</v>
      </c>
      <c r="H153" s="124"/>
      <c r="I153" s="91">
        <f>J152+$P$1</f>
        <v>0.0010915231481481475</v>
      </c>
      <c r="J153" s="121"/>
      <c r="K153" s="91">
        <f>L152+$P$1</f>
        <v>0.0014867824074074071</v>
      </c>
      <c r="L153" s="121"/>
      <c r="M153" s="107" t="e">
        <f>N152+$O$1</f>
        <v>#REF!</v>
      </c>
      <c r="N153" s="124"/>
      <c r="O153" s="91">
        <f>P152+$P$1</f>
        <v>0.000648226851851853</v>
      </c>
      <c r="P153" s="121"/>
      <c r="Q153" s="78">
        <v>501</v>
      </c>
      <c r="R153" s="98">
        <v>501.04</v>
      </c>
      <c r="S153" s="118">
        <v>10.87</v>
      </c>
      <c r="T153" s="119">
        <v>53.86</v>
      </c>
      <c r="U153" s="101">
        <v>149</v>
      </c>
      <c r="V153" s="102">
        <v>435</v>
      </c>
      <c r="W153" s="103">
        <v>9.56</v>
      </c>
      <c r="X153" s="104">
        <v>42.05</v>
      </c>
      <c r="Y153" s="86">
        <f>Z152-1</f>
        <v>225</v>
      </c>
      <c r="Z153" s="115"/>
      <c r="AA153" s="90">
        <f>AB152+0.01</f>
        <v>5.9799999999999995</v>
      </c>
      <c r="AB153" s="124"/>
      <c r="AC153" s="90">
        <f>AD152+0.01</f>
        <v>8.25</v>
      </c>
      <c r="AD153" s="124"/>
      <c r="AE153" s="90">
        <f>AF152+0.01</f>
        <v>12.92</v>
      </c>
      <c r="AF153" s="124"/>
      <c r="AG153" s="91">
        <f>AH152+$AM$3</f>
        <v>0.0012241898148148153</v>
      </c>
      <c r="AH153" s="121"/>
      <c r="AI153" s="91">
        <f>AJ152+$AM$3</f>
        <v>0.0016559490740740716</v>
      </c>
      <c r="AJ153" s="121"/>
      <c r="AK153" s="90">
        <f>AL152+0.01</f>
        <v>29.085200000000036</v>
      </c>
      <c r="AL153" s="124"/>
      <c r="AM153" s="91">
        <f>AN152+$AM$3</f>
        <v>0.0006589120370370371</v>
      </c>
      <c r="AN153" s="121"/>
    </row>
    <row r="154" spans="1:40" ht="11.25">
      <c r="A154" s="72">
        <f>B154</f>
        <v>225</v>
      </c>
      <c r="B154" s="110">
        <v>225</v>
      </c>
      <c r="C154" s="107">
        <f>D154</f>
        <v>5.8</v>
      </c>
      <c r="D154" s="124">
        <v>5.8</v>
      </c>
      <c r="E154" s="107">
        <f>F154</f>
        <v>7.68</v>
      </c>
      <c r="F154" s="124">
        <v>7.68</v>
      </c>
      <c r="G154" s="107">
        <f>H154</f>
        <v>11.83</v>
      </c>
      <c r="H154" s="124">
        <v>11.83</v>
      </c>
      <c r="I154" s="91">
        <f>J154</f>
        <v>0.0010944444444444437</v>
      </c>
      <c r="J154" s="121">
        <v>0.0010944444444444437</v>
      </c>
      <c r="K154" s="91">
        <f>L154</f>
        <v>0.0014907407407407404</v>
      </c>
      <c r="L154" s="121">
        <v>0.0014907407407407404</v>
      </c>
      <c r="M154" s="107" t="e">
        <f>N154</f>
        <v>#REF!</v>
      </c>
      <c r="N154" s="124" t="e">
        <f>N156-(#REF!-#REF!)/50</f>
        <v>#REF!</v>
      </c>
      <c r="O154" s="91">
        <f>P154</f>
        <v>0.0006490740740740751</v>
      </c>
      <c r="P154" s="121">
        <v>0.0006490740740740751</v>
      </c>
      <c r="Q154" s="78">
        <v>503</v>
      </c>
      <c r="R154" s="120">
        <v>503</v>
      </c>
      <c r="S154" s="118">
        <v>10.92</v>
      </c>
      <c r="T154" s="119">
        <v>54.16</v>
      </c>
      <c r="U154" s="101">
        <v>150</v>
      </c>
      <c r="V154" s="102">
        <v>437</v>
      </c>
      <c r="W154" s="103">
        <v>9.6</v>
      </c>
      <c r="X154" s="104">
        <v>42.28</v>
      </c>
      <c r="Y154" s="86">
        <f>Z154</f>
        <v>225</v>
      </c>
      <c r="Z154" s="115">
        <v>225</v>
      </c>
      <c r="AA154" s="90">
        <f>AB154</f>
        <v>5.98</v>
      </c>
      <c r="AB154" s="124">
        <v>5.98</v>
      </c>
      <c r="AC154" s="90">
        <f>AD154</f>
        <v>8.26</v>
      </c>
      <c r="AD154" s="124">
        <v>8.26</v>
      </c>
      <c r="AE154" s="90">
        <f>AF154</f>
        <v>12.93</v>
      </c>
      <c r="AF154" s="124">
        <v>12.93</v>
      </c>
      <c r="AG154" s="91">
        <f>AH154</f>
        <v>0.0012268518518518522</v>
      </c>
      <c r="AH154" s="121">
        <v>0.0012268518518518522</v>
      </c>
      <c r="AI154" s="91">
        <f>AJ154</f>
        <v>0.0016597222222222198</v>
      </c>
      <c r="AJ154" s="121">
        <v>0.0016597222222222198</v>
      </c>
      <c r="AK154" s="90">
        <f>AL154</f>
        <v>29.12</v>
      </c>
      <c r="AL154" s="124">
        <v>29.12</v>
      </c>
      <c r="AM154" s="91">
        <f>AN154</f>
        <v>0.0006597222222222222</v>
      </c>
      <c r="AN154" s="121">
        <v>0.0006597222222222222</v>
      </c>
    </row>
    <row r="155" spans="1:40" ht="11.25">
      <c r="A155" s="72">
        <f>B154-1</f>
        <v>224</v>
      </c>
      <c r="B155" s="110"/>
      <c r="C155" s="107">
        <f>D154+$O$1</f>
        <v>5.81</v>
      </c>
      <c r="D155" s="124"/>
      <c r="E155" s="107">
        <f>F154+$O$1</f>
        <v>7.6899999999999995</v>
      </c>
      <c r="F155" s="124"/>
      <c r="G155" s="107">
        <f>H154+$O$1</f>
        <v>11.84</v>
      </c>
      <c r="H155" s="124"/>
      <c r="I155" s="91">
        <f>J154+$P$1</f>
        <v>0.0010945601851851845</v>
      </c>
      <c r="J155" s="121"/>
      <c r="K155" s="91">
        <f>L154+$P$1</f>
        <v>0.0014908564814814812</v>
      </c>
      <c r="L155" s="121"/>
      <c r="M155" s="107" t="e">
        <f>N154+$O$1</f>
        <v>#REF!</v>
      </c>
      <c r="N155" s="124"/>
      <c r="O155" s="91">
        <f>P154+$P$1</f>
        <v>0.0006491898148148159</v>
      </c>
      <c r="P155" s="121"/>
      <c r="Q155" s="78">
        <v>505</v>
      </c>
      <c r="R155" s="98">
        <v>504.76</v>
      </c>
      <c r="S155" s="118">
        <v>10.96</v>
      </c>
      <c r="T155" s="119">
        <v>54.43</v>
      </c>
      <c r="U155" s="101">
        <v>151</v>
      </c>
      <c r="V155" s="102">
        <v>438</v>
      </c>
      <c r="W155" s="103">
        <v>9.64</v>
      </c>
      <c r="X155" s="104">
        <v>42.49</v>
      </c>
      <c r="Y155" s="86">
        <f>Z154-1</f>
        <v>224</v>
      </c>
      <c r="Z155" s="115"/>
      <c r="AA155" s="90">
        <f>AB154+0.01</f>
        <v>5.99</v>
      </c>
      <c r="AB155" s="124"/>
      <c r="AC155" s="90">
        <f>AD154+0.01</f>
        <v>8.27</v>
      </c>
      <c r="AD155" s="124"/>
      <c r="AE155" s="90">
        <f>AF154+0.01</f>
        <v>12.94</v>
      </c>
      <c r="AF155" s="124"/>
      <c r="AG155" s="91">
        <f>AH154+$AM$3</f>
        <v>0.001226967592592593</v>
      </c>
      <c r="AH155" s="121"/>
      <c r="AI155" s="91">
        <f>AJ154+$AM$3</f>
        <v>0.0016598379629629606</v>
      </c>
      <c r="AJ155" s="121"/>
      <c r="AK155" s="90">
        <f>AL154+0.01</f>
        <v>29.130000000000003</v>
      </c>
      <c r="AL155" s="124"/>
      <c r="AM155" s="91">
        <f>AN154+$AM$3</f>
        <v>0.000659837962962963</v>
      </c>
      <c r="AN155" s="121"/>
    </row>
    <row r="156" spans="1:40" ht="11.25">
      <c r="A156" s="72">
        <f>B156</f>
        <v>224</v>
      </c>
      <c r="B156" s="110">
        <v>224</v>
      </c>
      <c r="C156" s="107">
        <f>D156</f>
        <v>5.81</v>
      </c>
      <c r="D156" s="124">
        <v>5.81</v>
      </c>
      <c r="E156" s="107">
        <f>F156</f>
        <v>7.7</v>
      </c>
      <c r="F156" s="124">
        <v>7.7</v>
      </c>
      <c r="G156" s="107">
        <f>H156</f>
        <v>11.85</v>
      </c>
      <c r="H156" s="124">
        <v>11.85</v>
      </c>
      <c r="I156" s="91">
        <f>J156</f>
        <v>0.0010974814814814807</v>
      </c>
      <c r="J156" s="121">
        <v>0.0010974814814814807</v>
      </c>
      <c r="K156" s="91">
        <f>L156</f>
        <v>0.0014948148148148145</v>
      </c>
      <c r="L156" s="121">
        <v>0.0014948148148148145</v>
      </c>
      <c r="M156" s="107" t="e">
        <f>N156</f>
        <v>#REF!</v>
      </c>
      <c r="N156" s="124" t="e">
        <f>N158-(#REF!-#REF!)/50</f>
        <v>#REF!</v>
      </c>
      <c r="O156" s="91">
        <f>P156</f>
        <v>0.000650037037037038</v>
      </c>
      <c r="P156" s="121">
        <v>0.000650037037037038</v>
      </c>
      <c r="Q156" s="78">
        <v>507</v>
      </c>
      <c r="R156" s="98">
        <v>506.52</v>
      </c>
      <c r="S156" s="118">
        <v>11.01</v>
      </c>
      <c r="T156" s="119">
        <v>54.71</v>
      </c>
      <c r="U156" s="101">
        <v>152</v>
      </c>
      <c r="V156" s="102">
        <v>440</v>
      </c>
      <c r="W156" s="103">
        <v>9.67</v>
      </c>
      <c r="X156" s="104">
        <v>42.7</v>
      </c>
      <c r="Y156" s="86">
        <f>Z156</f>
        <v>224</v>
      </c>
      <c r="Z156" s="115">
        <v>224</v>
      </c>
      <c r="AA156" s="90">
        <f>AB156</f>
        <v>5.99</v>
      </c>
      <c r="AB156" s="124">
        <v>5.99</v>
      </c>
      <c r="AC156" s="90">
        <f>AD156</f>
        <v>8.27</v>
      </c>
      <c r="AD156" s="124">
        <v>8.27</v>
      </c>
      <c r="AE156" s="90">
        <f>AF156</f>
        <v>12.95</v>
      </c>
      <c r="AF156" s="124">
        <v>12.95</v>
      </c>
      <c r="AG156" s="91">
        <f>AH156</f>
        <v>0.00122962962962963</v>
      </c>
      <c r="AH156" s="121">
        <v>0.00122962962962963</v>
      </c>
      <c r="AI156" s="91">
        <f>AJ156</f>
        <v>0.0016636111111111088</v>
      </c>
      <c r="AJ156" s="121">
        <v>0.0016636111111111088</v>
      </c>
      <c r="AK156" s="90">
        <f>AL156</f>
        <v>29.16480000000003</v>
      </c>
      <c r="AL156" s="124">
        <v>29.16480000000003</v>
      </c>
      <c r="AM156" s="91">
        <f>AN156</f>
        <v>0.0006606481481481482</v>
      </c>
      <c r="AN156" s="121">
        <v>0.0006606481481481482</v>
      </c>
    </row>
    <row r="157" spans="1:40" ht="11.25">
      <c r="A157" s="72">
        <f>B156-1</f>
        <v>223</v>
      </c>
      <c r="B157" s="110"/>
      <c r="C157" s="107">
        <f>D156+$O$1</f>
        <v>5.819999999999999</v>
      </c>
      <c r="D157" s="124"/>
      <c r="E157" s="107">
        <f>F156+$O$1</f>
        <v>7.71</v>
      </c>
      <c r="F157" s="124"/>
      <c r="G157" s="107">
        <f>H156+$O$1</f>
        <v>11.86</v>
      </c>
      <c r="H157" s="124"/>
      <c r="I157" s="91">
        <f>J156+$P$1</f>
        <v>0.0010975972222222216</v>
      </c>
      <c r="J157" s="121"/>
      <c r="K157" s="91">
        <f>L156+$P$1</f>
        <v>0.0014949305555555553</v>
      </c>
      <c r="L157" s="121"/>
      <c r="M157" s="107" t="e">
        <f>N156+$O$1</f>
        <v>#REF!</v>
      </c>
      <c r="N157" s="124"/>
      <c r="O157" s="91">
        <f>P156+$P$1</f>
        <v>0.0006501527777777788</v>
      </c>
      <c r="P157" s="121"/>
      <c r="Q157" s="78">
        <v>508</v>
      </c>
      <c r="R157" s="98">
        <v>508.28</v>
      </c>
      <c r="S157" s="118">
        <v>11.05</v>
      </c>
      <c r="T157" s="119">
        <v>54.98</v>
      </c>
      <c r="U157" s="101">
        <v>153</v>
      </c>
      <c r="V157" s="102">
        <v>441</v>
      </c>
      <c r="W157" s="103">
        <v>9.71</v>
      </c>
      <c r="X157" s="104">
        <v>42.91</v>
      </c>
      <c r="Y157" s="86">
        <f>Z156-1</f>
        <v>223</v>
      </c>
      <c r="Z157" s="115"/>
      <c r="AA157" s="90">
        <f>AB156+0.01</f>
        <v>6</v>
      </c>
      <c r="AB157" s="124"/>
      <c r="AC157" s="90">
        <f>AD156+0.01</f>
        <v>8.28</v>
      </c>
      <c r="AD157" s="124"/>
      <c r="AE157" s="90">
        <f>AF156+0.01</f>
        <v>12.959999999999999</v>
      </c>
      <c r="AF157" s="124"/>
      <c r="AG157" s="91">
        <f>AH156+$AM$3</f>
        <v>0.0012297453703703708</v>
      </c>
      <c r="AH157" s="121"/>
      <c r="AI157" s="91">
        <f>AJ156+$AM$3</f>
        <v>0.0016637268518518496</v>
      </c>
      <c r="AJ157" s="121"/>
      <c r="AK157" s="90">
        <f>AL156+0.01</f>
        <v>29.174800000000033</v>
      </c>
      <c r="AL157" s="124"/>
      <c r="AM157" s="91">
        <f>AN156+$AM$3</f>
        <v>0.0006607638888888889</v>
      </c>
      <c r="AN157" s="121"/>
    </row>
    <row r="158" spans="1:40" ht="11.25">
      <c r="A158" s="72">
        <f>B158</f>
        <v>223</v>
      </c>
      <c r="B158" s="116">
        <v>223</v>
      </c>
      <c r="C158" s="107">
        <f>D158</f>
        <v>5.82</v>
      </c>
      <c r="D158" s="124">
        <v>5.82</v>
      </c>
      <c r="E158" s="107">
        <f>F158</f>
        <v>7.72</v>
      </c>
      <c r="F158" s="124">
        <v>7.72</v>
      </c>
      <c r="G158" s="107">
        <f>H158</f>
        <v>11.88</v>
      </c>
      <c r="H158" s="124">
        <v>11.88</v>
      </c>
      <c r="I158" s="91">
        <f>J158</f>
        <v>0.0011005185185185178</v>
      </c>
      <c r="J158" s="121">
        <v>0.0011005185185185178</v>
      </c>
      <c r="K158" s="91">
        <f>L158</f>
        <v>0.0014988888888888886</v>
      </c>
      <c r="L158" s="121">
        <v>0.0014988888888888886</v>
      </c>
      <c r="M158" s="107" t="e">
        <f>N158</f>
        <v>#REF!</v>
      </c>
      <c r="N158" s="124" t="e">
        <f>N160-(#REF!-#REF!)/50</f>
        <v>#REF!</v>
      </c>
      <c r="O158" s="91">
        <f>P158</f>
        <v>0.000651000000000001</v>
      </c>
      <c r="P158" s="121">
        <v>0.000651000000000001</v>
      </c>
      <c r="Q158" s="78">
        <v>510</v>
      </c>
      <c r="R158" s="98">
        <v>510.04</v>
      </c>
      <c r="S158" s="118">
        <v>11.09</v>
      </c>
      <c r="T158" s="119">
        <v>55.25</v>
      </c>
      <c r="U158" s="101">
        <v>154</v>
      </c>
      <c r="V158" s="102">
        <v>443</v>
      </c>
      <c r="W158" s="103">
        <v>9.74</v>
      </c>
      <c r="X158" s="104">
        <v>43.12</v>
      </c>
      <c r="Y158" s="86">
        <f>Z158</f>
        <v>223</v>
      </c>
      <c r="Z158" s="115">
        <v>223</v>
      </c>
      <c r="AA158" s="90">
        <f>AB158</f>
        <v>6</v>
      </c>
      <c r="AB158" s="124">
        <v>6</v>
      </c>
      <c r="AC158" s="90">
        <f>AD158</f>
        <v>8.29</v>
      </c>
      <c r="AD158" s="124">
        <v>8.29</v>
      </c>
      <c r="AE158" s="90">
        <f>AF158</f>
        <v>12.97</v>
      </c>
      <c r="AF158" s="124">
        <v>12.97</v>
      </c>
      <c r="AG158" s="91">
        <f>AH158</f>
        <v>0.0012324074074074078</v>
      </c>
      <c r="AH158" s="121">
        <v>0.0012324074074074078</v>
      </c>
      <c r="AI158" s="91">
        <f>AJ158</f>
        <v>0.0016674999999999978</v>
      </c>
      <c r="AJ158" s="121">
        <v>0.0016674999999999978</v>
      </c>
      <c r="AK158" s="90">
        <f>AL158</f>
        <v>29.20960000000003</v>
      </c>
      <c r="AL158" s="124">
        <v>29.20960000000003</v>
      </c>
      <c r="AM158" s="91">
        <f>AN158</f>
        <v>0.0006615740740740741</v>
      </c>
      <c r="AN158" s="121">
        <v>0.0006615740740740741</v>
      </c>
    </row>
    <row r="159" spans="1:40" ht="11.25">
      <c r="A159" s="72">
        <f>B158-1</f>
        <v>222</v>
      </c>
      <c r="B159" s="116"/>
      <c r="C159" s="107">
        <f>D158+$O$1</f>
        <v>5.83</v>
      </c>
      <c r="D159" s="124"/>
      <c r="E159" s="107">
        <f>F158+$O$1</f>
        <v>7.7299999999999995</v>
      </c>
      <c r="F159" s="124"/>
      <c r="G159" s="107">
        <f>H158+$O$1</f>
        <v>11.89</v>
      </c>
      <c r="H159" s="124"/>
      <c r="I159" s="91">
        <f>J158+$P$1</f>
        <v>0.0011006342592592587</v>
      </c>
      <c r="J159" s="121"/>
      <c r="K159" s="91">
        <f>L158+$P$1</f>
        <v>0.0014990046296296294</v>
      </c>
      <c r="L159" s="121"/>
      <c r="M159" s="107" t="e">
        <f>N158+$O$1</f>
        <v>#REF!</v>
      </c>
      <c r="N159" s="124"/>
      <c r="O159" s="91">
        <f>P158+$P$1</f>
        <v>0.0006511157407407417</v>
      </c>
      <c r="P159" s="121"/>
      <c r="Q159" s="78">
        <v>512</v>
      </c>
      <c r="R159" s="98">
        <v>511.8</v>
      </c>
      <c r="S159" s="118">
        <v>11.14</v>
      </c>
      <c r="T159" s="119">
        <v>55.53</v>
      </c>
      <c r="U159" s="101">
        <v>155</v>
      </c>
      <c r="V159" s="102">
        <v>444</v>
      </c>
      <c r="W159" s="103">
        <v>9.78</v>
      </c>
      <c r="X159" s="104">
        <v>43.32</v>
      </c>
      <c r="Y159" s="86">
        <f>Z158-1</f>
        <v>222</v>
      </c>
      <c r="Z159" s="115"/>
      <c r="AA159" s="90">
        <f>AB158+0.01</f>
        <v>6.01</v>
      </c>
      <c r="AB159" s="124"/>
      <c r="AC159" s="90">
        <f>AD158+0.01</f>
        <v>8.299999999999999</v>
      </c>
      <c r="AD159" s="124"/>
      <c r="AE159" s="90">
        <f>AF158+0.01</f>
        <v>12.98</v>
      </c>
      <c r="AF159" s="124"/>
      <c r="AG159" s="91">
        <f>AH158+$AM$3</f>
        <v>0.0012325231481481486</v>
      </c>
      <c r="AH159" s="121"/>
      <c r="AI159" s="91">
        <f>AJ158+$AM$3</f>
        <v>0.0016676157407407386</v>
      </c>
      <c r="AJ159" s="121"/>
      <c r="AK159" s="90">
        <f>AL158+0.01</f>
        <v>29.21960000000003</v>
      </c>
      <c r="AL159" s="124"/>
      <c r="AM159" s="91">
        <f>AN158+$AM$3</f>
        <v>0.0006616898148148148</v>
      </c>
      <c r="AN159" s="121"/>
    </row>
    <row r="160" spans="1:40" ht="11.25">
      <c r="A160" s="72">
        <f>B160</f>
        <v>222</v>
      </c>
      <c r="B160" s="110">
        <v>222</v>
      </c>
      <c r="C160" s="107">
        <f>D160</f>
        <v>5.83</v>
      </c>
      <c r="D160" s="124">
        <v>5.83</v>
      </c>
      <c r="E160" s="107">
        <f>F160</f>
        <v>7.74</v>
      </c>
      <c r="F160" s="124">
        <v>7.74</v>
      </c>
      <c r="G160" s="107">
        <f>H160</f>
        <v>11.9</v>
      </c>
      <c r="H160" s="124">
        <v>11.9</v>
      </c>
      <c r="I160" s="91">
        <f>J160</f>
        <v>0.0011035555555555549</v>
      </c>
      <c r="J160" s="121">
        <v>0.0011035555555555549</v>
      </c>
      <c r="K160" s="91">
        <f>L160</f>
        <v>0.0015029629629629627</v>
      </c>
      <c r="L160" s="121">
        <v>0.0015029629629629627</v>
      </c>
      <c r="M160" s="107" t="e">
        <f>N160</f>
        <v>#REF!</v>
      </c>
      <c r="N160" s="124" t="e">
        <f>N162-(#REF!-#REF!)/50</f>
        <v>#REF!</v>
      </c>
      <c r="O160" s="91">
        <f>P160</f>
        <v>0.0006519629629629639</v>
      </c>
      <c r="P160" s="121">
        <v>0.0006519629629629639</v>
      </c>
      <c r="Q160" s="78">
        <v>514</v>
      </c>
      <c r="R160" s="98">
        <v>513.56</v>
      </c>
      <c r="S160" s="118">
        <v>11.18</v>
      </c>
      <c r="T160" s="119">
        <v>55.8</v>
      </c>
      <c r="U160" s="101">
        <v>156</v>
      </c>
      <c r="V160" s="102">
        <v>445</v>
      </c>
      <c r="W160" s="103">
        <v>9.82</v>
      </c>
      <c r="X160" s="104">
        <v>43.53</v>
      </c>
      <c r="Y160" s="86">
        <f>Z160</f>
        <v>222</v>
      </c>
      <c r="Z160" s="115">
        <v>222</v>
      </c>
      <c r="AA160" s="90">
        <f>AB160</f>
        <v>6.01</v>
      </c>
      <c r="AB160" s="124">
        <v>6.01</v>
      </c>
      <c r="AC160" s="90">
        <f>AD160</f>
        <v>8.31</v>
      </c>
      <c r="AD160" s="124">
        <v>8.31</v>
      </c>
      <c r="AE160" s="90">
        <f>AF160</f>
        <v>12.99</v>
      </c>
      <c r="AF160" s="124">
        <v>12.99</v>
      </c>
      <c r="AG160" s="91">
        <f>AH160</f>
        <v>0.0012351851851851855</v>
      </c>
      <c r="AH160" s="121">
        <v>0.0012351851851851855</v>
      </c>
      <c r="AI160" s="91">
        <f>AJ160</f>
        <v>0.0016713888888888868</v>
      </c>
      <c r="AJ160" s="121">
        <v>0.0016713888888888868</v>
      </c>
      <c r="AK160" s="90">
        <f>AL160</f>
        <v>29.25440000000003</v>
      </c>
      <c r="AL160" s="124">
        <v>29.25440000000003</v>
      </c>
      <c r="AM160" s="91">
        <f>AN160</f>
        <v>0.0006625</v>
      </c>
      <c r="AN160" s="121">
        <v>0.0006625</v>
      </c>
    </row>
    <row r="161" spans="1:40" ht="11.25">
      <c r="A161" s="72">
        <f>B160-1</f>
        <v>221</v>
      </c>
      <c r="B161" s="110"/>
      <c r="C161" s="107">
        <f>D160+$O$1</f>
        <v>5.84</v>
      </c>
      <c r="D161" s="124"/>
      <c r="E161" s="107">
        <f>F160+$O$1</f>
        <v>7.75</v>
      </c>
      <c r="F161" s="124"/>
      <c r="G161" s="107">
        <f>H160+$O$1</f>
        <v>11.91</v>
      </c>
      <c r="H161" s="124"/>
      <c r="I161" s="91">
        <f>J160+$P$1</f>
        <v>0.0011036712962962957</v>
      </c>
      <c r="J161" s="121"/>
      <c r="K161" s="91">
        <f>L160+$P$1</f>
        <v>0.0015030787037037035</v>
      </c>
      <c r="L161" s="121"/>
      <c r="M161" s="107" t="e">
        <f>N160+$O$1</f>
        <v>#REF!</v>
      </c>
      <c r="N161" s="124"/>
      <c r="O161" s="91">
        <f>P160+$P$1</f>
        <v>0.0006520787037037046</v>
      </c>
      <c r="P161" s="121"/>
      <c r="Q161" s="78">
        <v>515</v>
      </c>
      <c r="R161" s="98">
        <v>515.32</v>
      </c>
      <c r="S161" s="118">
        <v>11.22</v>
      </c>
      <c r="T161" s="119">
        <v>56.08</v>
      </c>
      <c r="U161" s="101">
        <v>157</v>
      </c>
      <c r="V161" s="102">
        <v>447</v>
      </c>
      <c r="W161" s="103">
        <v>9.85</v>
      </c>
      <c r="X161" s="104">
        <v>43.74</v>
      </c>
      <c r="Y161" s="86">
        <f>Z160-1</f>
        <v>221</v>
      </c>
      <c r="Z161" s="115"/>
      <c r="AA161" s="90">
        <f>AB160+0.01</f>
        <v>6.02</v>
      </c>
      <c r="AB161" s="124"/>
      <c r="AC161" s="90">
        <f>AD160+0.01</f>
        <v>8.32</v>
      </c>
      <c r="AD161" s="124"/>
      <c r="AE161" s="90">
        <f>AF160+0.01</f>
        <v>13</v>
      </c>
      <c r="AF161" s="124"/>
      <c r="AG161" s="91">
        <f>AH160+$AM$3</f>
        <v>0.0012353009259259264</v>
      </c>
      <c r="AH161" s="121"/>
      <c r="AI161" s="91">
        <f>AJ160+$AM$3</f>
        <v>0.0016715046296296276</v>
      </c>
      <c r="AJ161" s="121"/>
      <c r="AK161" s="90">
        <f>AL160+0.01</f>
        <v>29.26440000000003</v>
      </c>
      <c r="AL161" s="124"/>
      <c r="AM161" s="91">
        <f>AN160+$AM$3</f>
        <v>0.0006626157407407407</v>
      </c>
      <c r="AN161" s="121"/>
    </row>
    <row r="162" spans="1:40" ht="11.25">
      <c r="A162" s="72">
        <f>B162</f>
        <v>221</v>
      </c>
      <c r="B162" s="110">
        <v>221</v>
      </c>
      <c r="C162" s="107">
        <f>D162</f>
        <v>5.84</v>
      </c>
      <c r="D162" s="124">
        <v>5.84</v>
      </c>
      <c r="E162" s="107">
        <f>F162</f>
        <v>7.76</v>
      </c>
      <c r="F162" s="124">
        <v>7.76</v>
      </c>
      <c r="G162" s="107">
        <f>H162</f>
        <v>11.93</v>
      </c>
      <c r="H162" s="124">
        <v>11.93</v>
      </c>
      <c r="I162" s="91">
        <f>J162</f>
        <v>0.001106592592592592</v>
      </c>
      <c r="J162" s="121">
        <v>0.001106592592592592</v>
      </c>
      <c r="K162" s="91">
        <f>L162</f>
        <v>0.0015070370370370368</v>
      </c>
      <c r="L162" s="121">
        <v>0.0015070370370370368</v>
      </c>
      <c r="M162" s="107" t="e">
        <f>N162</f>
        <v>#REF!</v>
      </c>
      <c r="N162" s="124" t="e">
        <f>N164-(#REF!-#REF!)/50</f>
        <v>#REF!</v>
      </c>
      <c r="O162" s="91">
        <f>P162</f>
        <v>0.0006529259259259268</v>
      </c>
      <c r="P162" s="121">
        <v>0.0006529259259259268</v>
      </c>
      <c r="Q162" s="78">
        <v>517</v>
      </c>
      <c r="R162" s="98">
        <v>517.08</v>
      </c>
      <c r="S162" s="118">
        <v>11.27</v>
      </c>
      <c r="T162" s="119">
        <v>56.35</v>
      </c>
      <c r="U162" s="101">
        <v>158</v>
      </c>
      <c r="V162" s="102">
        <v>448</v>
      </c>
      <c r="W162" s="103">
        <v>9.89</v>
      </c>
      <c r="X162" s="104">
        <v>43.95</v>
      </c>
      <c r="Y162" s="86">
        <f>Z162</f>
        <v>221</v>
      </c>
      <c r="Z162" s="115">
        <v>221</v>
      </c>
      <c r="AA162" s="90">
        <f>AB162</f>
        <v>6.02</v>
      </c>
      <c r="AB162" s="124">
        <v>6.02</v>
      </c>
      <c r="AC162" s="90">
        <f>AD162</f>
        <v>8.33</v>
      </c>
      <c r="AD162" s="124">
        <v>8.33</v>
      </c>
      <c r="AE162" s="90">
        <f>AF162</f>
        <v>13.01</v>
      </c>
      <c r="AF162" s="124">
        <v>13.01</v>
      </c>
      <c r="AG162" s="91">
        <f>AH162</f>
        <v>0.0012379629629629633</v>
      </c>
      <c r="AH162" s="121">
        <v>0.0012379629629629633</v>
      </c>
      <c r="AI162" s="91">
        <f>AJ162</f>
        <v>0.0016752777777777758</v>
      </c>
      <c r="AJ162" s="121">
        <v>0.0016752777777777758</v>
      </c>
      <c r="AK162" s="90">
        <f>AL162</f>
        <v>29.299200000000027</v>
      </c>
      <c r="AL162" s="124">
        <v>29.299200000000027</v>
      </c>
      <c r="AM162" s="91">
        <f>AN162</f>
        <v>0.0006634259259259259</v>
      </c>
      <c r="AN162" s="121">
        <v>0.0006634259259259259</v>
      </c>
    </row>
    <row r="163" spans="1:40" ht="11.25">
      <c r="A163" s="72">
        <f>B162-1</f>
        <v>220</v>
      </c>
      <c r="B163" s="110"/>
      <c r="C163" s="107">
        <f>D162+$O$1</f>
        <v>5.85</v>
      </c>
      <c r="D163" s="124"/>
      <c r="E163" s="107">
        <f>F162+$O$1</f>
        <v>7.77</v>
      </c>
      <c r="F163" s="124"/>
      <c r="G163" s="107">
        <f>H162+$O$1</f>
        <v>11.94</v>
      </c>
      <c r="H163" s="124"/>
      <c r="I163" s="91">
        <f>J162+$P$1</f>
        <v>0.0011067083333333328</v>
      </c>
      <c r="J163" s="121"/>
      <c r="K163" s="91">
        <f>L162+$P$1</f>
        <v>0.0015071527777777776</v>
      </c>
      <c r="L163" s="121"/>
      <c r="M163" s="107" t="e">
        <f>N162+$O$1</f>
        <v>#REF!</v>
      </c>
      <c r="N163" s="124"/>
      <c r="O163" s="91">
        <f>P162+$P$1</f>
        <v>0.0006530416666666675</v>
      </c>
      <c r="P163" s="121"/>
      <c r="Q163" s="78">
        <v>519</v>
      </c>
      <c r="R163" s="98">
        <v>518.84</v>
      </c>
      <c r="S163" s="118">
        <v>11.31</v>
      </c>
      <c r="T163" s="119">
        <v>56.62</v>
      </c>
      <c r="U163" s="101">
        <v>159</v>
      </c>
      <c r="V163" s="102">
        <v>450</v>
      </c>
      <c r="W163" s="103">
        <v>9.92</v>
      </c>
      <c r="X163" s="104">
        <v>44.16</v>
      </c>
      <c r="Y163" s="86">
        <f>Z162-1</f>
        <v>220</v>
      </c>
      <c r="Z163" s="115"/>
      <c r="AA163" s="90">
        <f>AB162+0.01</f>
        <v>6.029999999999999</v>
      </c>
      <c r="AB163" s="124"/>
      <c r="AC163" s="90">
        <f>AD162+0.01</f>
        <v>8.34</v>
      </c>
      <c r="AD163" s="124"/>
      <c r="AE163" s="90">
        <f>AF162+0.01</f>
        <v>13.02</v>
      </c>
      <c r="AF163" s="124"/>
      <c r="AG163" s="91">
        <f>AH162+$AM$3</f>
        <v>0.0012380787037037041</v>
      </c>
      <c r="AH163" s="121"/>
      <c r="AI163" s="91">
        <f>AJ162+$AM$3</f>
        <v>0.0016753935185185166</v>
      </c>
      <c r="AJ163" s="121"/>
      <c r="AK163" s="90">
        <f>AL162+0.01</f>
        <v>29.30920000000003</v>
      </c>
      <c r="AL163" s="124"/>
      <c r="AM163" s="91">
        <f>AN162+$AM$3</f>
        <v>0.0006635416666666667</v>
      </c>
      <c r="AN163" s="121"/>
    </row>
    <row r="164" spans="1:40" ht="11.25">
      <c r="A164" s="72">
        <f>B164</f>
        <v>220</v>
      </c>
      <c r="B164" s="116">
        <v>220</v>
      </c>
      <c r="C164" s="107">
        <f>D164</f>
        <v>5.85</v>
      </c>
      <c r="D164" s="124">
        <v>5.85</v>
      </c>
      <c r="E164" s="107">
        <f>F164</f>
        <v>7.78</v>
      </c>
      <c r="F164" s="124">
        <v>7.78</v>
      </c>
      <c r="G164" s="107">
        <f>H164</f>
        <v>11.95</v>
      </c>
      <c r="H164" s="124">
        <v>11.95</v>
      </c>
      <c r="I164" s="91">
        <f>J164</f>
        <v>0.001109629629629629</v>
      </c>
      <c r="J164" s="121">
        <v>0.001109629629629629</v>
      </c>
      <c r="K164" s="91">
        <f>L164</f>
        <v>0.0015111111111111109</v>
      </c>
      <c r="L164" s="121">
        <v>0.0015111111111111109</v>
      </c>
      <c r="M164" s="107" t="e">
        <f>N164</f>
        <v>#REF!</v>
      </c>
      <c r="N164" s="124" t="e">
        <f>N166-(#REF!-#REF!)/50</f>
        <v>#REF!</v>
      </c>
      <c r="O164" s="91">
        <f>P164</f>
        <v>0.0006538888888888897</v>
      </c>
      <c r="P164" s="121">
        <v>0.0006538888888888897</v>
      </c>
      <c r="Q164" s="78">
        <v>521</v>
      </c>
      <c r="R164" s="98">
        <v>520.6</v>
      </c>
      <c r="S164" s="118">
        <v>11.35</v>
      </c>
      <c r="T164" s="119">
        <v>56.9</v>
      </c>
      <c r="U164" s="101">
        <v>160</v>
      </c>
      <c r="V164" s="102">
        <v>451</v>
      </c>
      <c r="W164" s="103">
        <v>9.96</v>
      </c>
      <c r="X164" s="104">
        <v>44.37</v>
      </c>
      <c r="Y164" s="86">
        <f>Z164</f>
        <v>220</v>
      </c>
      <c r="Z164" s="115">
        <v>220</v>
      </c>
      <c r="AA164" s="90">
        <f>AB164</f>
        <v>6.04</v>
      </c>
      <c r="AB164" s="124">
        <v>6.04</v>
      </c>
      <c r="AC164" s="90">
        <f>AD164</f>
        <v>8.35</v>
      </c>
      <c r="AD164" s="124">
        <v>8.35</v>
      </c>
      <c r="AE164" s="90">
        <f>AF164</f>
        <v>13.04</v>
      </c>
      <c r="AF164" s="124">
        <v>13.04</v>
      </c>
      <c r="AG164" s="91">
        <f>AH164</f>
        <v>0.001240740740740741</v>
      </c>
      <c r="AH164" s="121">
        <v>0.001240740740740741</v>
      </c>
      <c r="AI164" s="91">
        <f>AJ164</f>
        <v>0.0016791666666666647</v>
      </c>
      <c r="AJ164" s="121">
        <v>0.0016791666666666647</v>
      </c>
      <c r="AK164" s="90">
        <f>AL164</f>
        <v>29.344000000000026</v>
      </c>
      <c r="AL164" s="124">
        <v>29.344000000000026</v>
      </c>
      <c r="AM164" s="91">
        <f>AN164</f>
        <v>0.0006643518518518518</v>
      </c>
      <c r="AN164" s="121">
        <v>0.0006643518518518518</v>
      </c>
    </row>
    <row r="165" spans="1:40" ht="11.25">
      <c r="A165" s="72">
        <f>B164-1</f>
        <v>219</v>
      </c>
      <c r="B165" s="116"/>
      <c r="C165" s="107">
        <f>D164+$O$1</f>
        <v>5.859999999999999</v>
      </c>
      <c r="D165" s="124"/>
      <c r="E165" s="107">
        <f>F164+$O$1</f>
        <v>7.79</v>
      </c>
      <c r="F165" s="124"/>
      <c r="G165" s="107">
        <f>H164+$O$1</f>
        <v>11.959999999999999</v>
      </c>
      <c r="H165" s="124"/>
      <c r="I165" s="91">
        <f>J164+$P$1</f>
        <v>0.0011097453703703699</v>
      </c>
      <c r="J165" s="121"/>
      <c r="K165" s="91">
        <f>L164+$P$1</f>
        <v>0.0015112268518518517</v>
      </c>
      <c r="L165" s="121"/>
      <c r="M165" s="107" t="e">
        <f>N164+$O$1</f>
        <v>#REF!</v>
      </c>
      <c r="N165" s="124"/>
      <c r="O165" s="91">
        <f>P164+$P$1</f>
        <v>0.0006540046296296305</v>
      </c>
      <c r="P165" s="121"/>
      <c r="Q165" s="78">
        <v>522</v>
      </c>
      <c r="R165" s="98">
        <v>522.36</v>
      </c>
      <c r="S165" s="118">
        <v>11.4</v>
      </c>
      <c r="T165" s="119">
        <v>57.17</v>
      </c>
      <c r="U165" s="101">
        <v>161</v>
      </c>
      <c r="V165" s="102">
        <v>452</v>
      </c>
      <c r="W165" s="103">
        <v>10</v>
      </c>
      <c r="X165" s="104">
        <v>44.58</v>
      </c>
      <c r="Y165" s="86">
        <f>Z164-1</f>
        <v>219</v>
      </c>
      <c r="Z165" s="115"/>
      <c r="AA165" s="90">
        <f>AB164+0.01</f>
        <v>6.05</v>
      </c>
      <c r="AB165" s="124"/>
      <c r="AC165" s="90">
        <f>AD164+0.01</f>
        <v>8.36</v>
      </c>
      <c r="AD165" s="124"/>
      <c r="AE165" s="90">
        <f>AF164+0.01</f>
        <v>13.049999999999999</v>
      </c>
      <c r="AF165" s="124"/>
      <c r="AG165" s="91">
        <f>AH164+$AM$3</f>
        <v>0.0012408564814814819</v>
      </c>
      <c r="AH165" s="121"/>
      <c r="AI165" s="91">
        <f>AJ164+$AM$3</f>
        <v>0.0016792824074074056</v>
      </c>
      <c r="AJ165" s="121"/>
      <c r="AK165" s="90">
        <f>AL164+0.01</f>
        <v>29.354000000000028</v>
      </c>
      <c r="AL165" s="124"/>
      <c r="AM165" s="91">
        <f>AN164+$AM$3</f>
        <v>0.0006644675925925926</v>
      </c>
      <c r="AN165" s="121"/>
    </row>
    <row r="166" spans="1:40" ht="11.25">
      <c r="A166" s="72">
        <f>B166</f>
        <v>219</v>
      </c>
      <c r="B166" s="110">
        <v>219</v>
      </c>
      <c r="C166" s="107">
        <f>D166</f>
        <v>5.87</v>
      </c>
      <c r="D166" s="124">
        <v>5.87</v>
      </c>
      <c r="E166" s="107">
        <f>F166</f>
        <v>7.8</v>
      </c>
      <c r="F166" s="124">
        <v>7.8</v>
      </c>
      <c r="G166" s="107">
        <f>H166</f>
        <v>11.98</v>
      </c>
      <c r="H166" s="124">
        <v>11.98</v>
      </c>
      <c r="I166" s="91">
        <f>J166</f>
        <v>0.001112666666666666</v>
      </c>
      <c r="J166" s="121">
        <v>0.001112666666666666</v>
      </c>
      <c r="K166" s="91">
        <f>L166</f>
        <v>0.001515185185185185</v>
      </c>
      <c r="L166" s="121">
        <v>0.001515185185185185</v>
      </c>
      <c r="M166" s="107" t="e">
        <f>N166</f>
        <v>#REF!</v>
      </c>
      <c r="N166" s="124" t="e">
        <f>N168-(#REF!-#REF!)/50</f>
        <v>#REF!</v>
      </c>
      <c r="O166" s="91">
        <f>P166</f>
        <v>0.0006548518518518526</v>
      </c>
      <c r="P166" s="121">
        <v>0.0006548518518518526</v>
      </c>
      <c r="Q166" s="78">
        <v>524</v>
      </c>
      <c r="R166" s="98">
        <v>524.12</v>
      </c>
      <c r="S166" s="118">
        <v>11.44</v>
      </c>
      <c r="T166" s="119">
        <v>57.44</v>
      </c>
      <c r="U166" s="101">
        <v>162</v>
      </c>
      <c r="V166" s="102">
        <v>454</v>
      </c>
      <c r="W166" s="103">
        <v>10.03</v>
      </c>
      <c r="X166" s="104">
        <v>44.79</v>
      </c>
      <c r="Y166" s="86">
        <f>Z166</f>
        <v>219</v>
      </c>
      <c r="Z166" s="115">
        <v>219</v>
      </c>
      <c r="AA166" s="90">
        <f>AB166</f>
        <v>6.05</v>
      </c>
      <c r="AB166" s="124">
        <v>6.05</v>
      </c>
      <c r="AC166" s="90">
        <f>AD166</f>
        <v>8.36</v>
      </c>
      <c r="AD166" s="124">
        <v>8.36</v>
      </c>
      <c r="AE166" s="90">
        <f>AF166</f>
        <v>13.06</v>
      </c>
      <c r="AF166" s="124">
        <v>13.06</v>
      </c>
      <c r="AG166" s="91">
        <f>AH166</f>
        <v>0.0012435185185185188</v>
      </c>
      <c r="AH166" s="121">
        <v>0.0012435185185185188</v>
      </c>
      <c r="AI166" s="91">
        <f>AJ166</f>
        <v>0.0016830555555555537</v>
      </c>
      <c r="AJ166" s="121">
        <v>0.0016830555555555537</v>
      </c>
      <c r="AK166" s="90">
        <f>AL166</f>
        <v>29.388800000000025</v>
      </c>
      <c r="AL166" s="124">
        <v>29.388800000000025</v>
      </c>
      <c r="AM166" s="91">
        <f>AN166</f>
        <v>0.0006652777777777778</v>
      </c>
      <c r="AN166" s="121">
        <v>0.0006652777777777778</v>
      </c>
    </row>
    <row r="167" spans="1:40" ht="11.25">
      <c r="A167" s="72">
        <f>B166-1</f>
        <v>218</v>
      </c>
      <c r="B167" s="110"/>
      <c r="C167" s="107">
        <f>D166+$O$1</f>
        <v>5.88</v>
      </c>
      <c r="D167" s="124"/>
      <c r="E167" s="107">
        <f>F166+$O$1</f>
        <v>7.81</v>
      </c>
      <c r="F167" s="124"/>
      <c r="G167" s="107">
        <f>H166+$O$1</f>
        <v>11.99</v>
      </c>
      <c r="H167" s="124"/>
      <c r="I167" s="91">
        <f>J166+$P$1</f>
        <v>0.001112782407407407</v>
      </c>
      <c r="J167" s="121"/>
      <c r="K167" s="91">
        <f>L166+$P$1</f>
        <v>0.0015153009259259258</v>
      </c>
      <c r="L167" s="121"/>
      <c r="M167" s="107" t="e">
        <f>N166+$O$1</f>
        <v>#REF!</v>
      </c>
      <c r="N167" s="124"/>
      <c r="O167" s="91">
        <f>P166+$P$1</f>
        <v>0.0006549675925925934</v>
      </c>
      <c r="P167" s="121"/>
      <c r="Q167" s="78">
        <v>526</v>
      </c>
      <c r="R167" s="98">
        <v>525.88</v>
      </c>
      <c r="S167" s="118">
        <v>11.48</v>
      </c>
      <c r="T167" s="119">
        <v>57.72</v>
      </c>
      <c r="U167" s="101">
        <v>163</v>
      </c>
      <c r="V167" s="102">
        <v>455</v>
      </c>
      <c r="W167" s="103">
        <v>10.07</v>
      </c>
      <c r="X167" s="104">
        <v>44.99</v>
      </c>
      <c r="Y167" s="86">
        <f>Z166-1</f>
        <v>218</v>
      </c>
      <c r="Z167" s="115"/>
      <c r="AA167" s="90">
        <f>AB166+0.01</f>
        <v>6.06</v>
      </c>
      <c r="AB167" s="124"/>
      <c r="AC167" s="90">
        <f>AD166+0.01</f>
        <v>8.37</v>
      </c>
      <c r="AD167" s="124"/>
      <c r="AE167" s="90">
        <f>AF166+0.01</f>
        <v>13.07</v>
      </c>
      <c r="AF167" s="124"/>
      <c r="AG167" s="91">
        <f>AH166+$AM$3</f>
        <v>0.0012436342592592596</v>
      </c>
      <c r="AH167" s="121"/>
      <c r="AI167" s="91">
        <f>AJ166+$AM$3</f>
        <v>0.0016831712962962946</v>
      </c>
      <c r="AJ167" s="121"/>
      <c r="AK167" s="90">
        <f>AL166+0.01</f>
        <v>29.398800000000026</v>
      </c>
      <c r="AL167" s="124"/>
      <c r="AM167" s="91">
        <f>AN166+$AM$3</f>
        <v>0.0006653935185185185</v>
      </c>
      <c r="AN167" s="121"/>
    </row>
    <row r="168" spans="1:40" ht="11.25">
      <c r="A168" s="72">
        <f>B168</f>
        <v>218</v>
      </c>
      <c r="B168" s="110">
        <v>218</v>
      </c>
      <c r="C168" s="107">
        <f>D168</f>
        <v>5.88</v>
      </c>
      <c r="D168" s="124">
        <v>5.88</v>
      </c>
      <c r="E168" s="107">
        <f>F168</f>
        <v>7.81</v>
      </c>
      <c r="F168" s="124">
        <v>7.81</v>
      </c>
      <c r="G168" s="107">
        <f>H168</f>
        <v>12</v>
      </c>
      <c r="H168" s="124">
        <v>12</v>
      </c>
      <c r="I168" s="91">
        <f>J168</f>
        <v>0.0011157037037037032</v>
      </c>
      <c r="J168" s="121">
        <v>0.0011157037037037032</v>
      </c>
      <c r="K168" s="91">
        <f>L168</f>
        <v>0.001519259259259259</v>
      </c>
      <c r="L168" s="121">
        <v>0.001519259259259259</v>
      </c>
      <c r="M168" s="107" t="e">
        <f>N168</f>
        <v>#REF!</v>
      </c>
      <c r="N168" s="124" t="e">
        <f>N170-(#REF!-#REF!)/50</f>
        <v>#REF!</v>
      </c>
      <c r="O168" s="91">
        <f>P168</f>
        <v>0.0006558148148148156</v>
      </c>
      <c r="P168" s="121">
        <v>0.0006558148148148156</v>
      </c>
      <c r="Q168" s="78">
        <v>528</v>
      </c>
      <c r="R168" s="98">
        <v>527.64</v>
      </c>
      <c r="S168" s="118">
        <v>11.52</v>
      </c>
      <c r="T168" s="119">
        <v>57.99</v>
      </c>
      <c r="U168" s="101">
        <v>164</v>
      </c>
      <c r="V168" s="102">
        <v>457</v>
      </c>
      <c r="W168" s="103">
        <v>10.1</v>
      </c>
      <c r="X168" s="104">
        <v>45.2</v>
      </c>
      <c r="Y168" s="86">
        <f>Z168</f>
        <v>218</v>
      </c>
      <c r="Z168" s="115">
        <v>218</v>
      </c>
      <c r="AA168" s="90">
        <f>AB168</f>
        <v>6.06</v>
      </c>
      <c r="AB168" s="124">
        <v>6.06</v>
      </c>
      <c r="AC168" s="90">
        <f>AD168</f>
        <v>8.38</v>
      </c>
      <c r="AD168" s="124">
        <v>8.38</v>
      </c>
      <c r="AE168" s="90">
        <f>AF168</f>
        <v>13.08</v>
      </c>
      <c r="AF168" s="124">
        <v>13.08</v>
      </c>
      <c r="AG168" s="91">
        <f>AH168</f>
        <v>0.0012462962962962966</v>
      </c>
      <c r="AH168" s="121">
        <v>0.0012462962962962966</v>
      </c>
      <c r="AI168" s="91">
        <f>AJ168</f>
        <v>0.0016869444444444427</v>
      </c>
      <c r="AJ168" s="121">
        <v>0.0016869444444444427</v>
      </c>
      <c r="AK168" s="90">
        <f>AL168</f>
        <v>29.433600000000023</v>
      </c>
      <c r="AL168" s="124">
        <v>29.433600000000023</v>
      </c>
      <c r="AM168" s="91">
        <f>AN168</f>
        <v>0.0006662037037037037</v>
      </c>
      <c r="AN168" s="121">
        <v>0.0006662037037037037</v>
      </c>
    </row>
    <row r="169" spans="1:40" ht="11.25">
      <c r="A169" s="72">
        <f>B168-1</f>
        <v>217</v>
      </c>
      <c r="B169" s="110"/>
      <c r="C169" s="107">
        <f>D168+$O$1</f>
        <v>5.89</v>
      </c>
      <c r="D169" s="124"/>
      <c r="E169" s="107">
        <f>F168+$O$1</f>
        <v>7.819999999999999</v>
      </c>
      <c r="F169" s="124"/>
      <c r="G169" s="107">
        <f>H168+$O$1</f>
        <v>12.01</v>
      </c>
      <c r="H169" s="124"/>
      <c r="I169" s="91">
        <f>J168+$P$1</f>
        <v>0.001115819444444444</v>
      </c>
      <c r="J169" s="121"/>
      <c r="K169" s="91">
        <f>L168+$P$1</f>
        <v>0.001519375</v>
      </c>
      <c r="L169" s="121"/>
      <c r="M169" s="107" t="e">
        <f>N168+$O$1</f>
        <v>#REF!</v>
      </c>
      <c r="N169" s="124"/>
      <c r="O169" s="91">
        <f>P168+$P$1</f>
        <v>0.0006559305555555563</v>
      </c>
      <c r="P169" s="121"/>
      <c r="Q169" s="78">
        <v>529</v>
      </c>
      <c r="R169" s="98">
        <v>529.4</v>
      </c>
      <c r="S169" s="118">
        <v>11.57</v>
      </c>
      <c r="T169" s="119">
        <v>58.26</v>
      </c>
      <c r="U169" s="101">
        <v>165</v>
      </c>
      <c r="V169" s="102">
        <v>458</v>
      </c>
      <c r="W169" s="103">
        <v>10.14</v>
      </c>
      <c r="X169" s="104">
        <v>45.41</v>
      </c>
      <c r="Y169" s="86">
        <f>Z168-1</f>
        <v>217</v>
      </c>
      <c r="Z169" s="115"/>
      <c r="AA169" s="90">
        <f>AB168+0.01</f>
        <v>6.069999999999999</v>
      </c>
      <c r="AB169" s="124"/>
      <c r="AC169" s="90">
        <f>AD168+0.01</f>
        <v>8.39</v>
      </c>
      <c r="AD169" s="124"/>
      <c r="AE169" s="90">
        <f>AF168+0.01</f>
        <v>13.09</v>
      </c>
      <c r="AF169" s="124"/>
      <c r="AG169" s="91">
        <f>AH168+$AM$3</f>
        <v>0.0012464120370370374</v>
      </c>
      <c r="AH169" s="121"/>
      <c r="AI169" s="91">
        <f>AJ168+$AM$3</f>
        <v>0.0016870601851851836</v>
      </c>
      <c r="AJ169" s="121"/>
      <c r="AK169" s="90">
        <f>AL168+0.01</f>
        <v>29.443600000000025</v>
      </c>
      <c r="AL169" s="124"/>
      <c r="AM169" s="91">
        <f>AN168+$AM$3</f>
        <v>0.0006663194444444444</v>
      </c>
      <c r="AN169" s="121"/>
    </row>
    <row r="170" spans="1:40" ht="11.25">
      <c r="A170" s="72">
        <f>B170</f>
        <v>217</v>
      </c>
      <c r="B170" s="116">
        <v>217</v>
      </c>
      <c r="C170" s="107">
        <f>D170</f>
        <v>5.89</v>
      </c>
      <c r="D170" s="124">
        <v>5.89</v>
      </c>
      <c r="E170" s="107">
        <f>F170</f>
        <v>7.83</v>
      </c>
      <c r="F170" s="124">
        <v>7.83</v>
      </c>
      <c r="G170" s="107">
        <f>H170</f>
        <v>12.03</v>
      </c>
      <c r="H170" s="124">
        <v>12.03</v>
      </c>
      <c r="I170" s="91">
        <f>J170</f>
        <v>0.0011187407407407402</v>
      </c>
      <c r="J170" s="121">
        <v>0.0011187407407407402</v>
      </c>
      <c r="K170" s="91">
        <f>L170</f>
        <v>0.0015233333333333331</v>
      </c>
      <c r="L170" s="121">
        <v>0.0015233333333333331</v>
      </c>
      <c r="M170" s="107" t="e">
        <f>N170</f>
        <v>#REF!</v>
      </c>
      <c r="N170" s="124" t="e">
        <f>N172-(#REF!-#REF!)/50</f>
        <v>#REF!</v>
      </c>
      <c r="O170" s="91">
        <f>P170</f>
        <v>0.0006567777777777785</v>
      </c>
      <c r="P170" s="121">
        <v>0.0006567777777777785</v>
      </c>
      <c r="Q170" s="78">
        <v>531</v>
      </c>
      <c r="R170" s="98">
        <v>531.16</v>
      </c>
      <c r="S170" s="118">
        <v>11.61</v>
      </c>
      <c r="T170" s="119">
        <v>58.54</v>
      </c>
      <c r="U170" s="101">
        <v>166</v>
      </c>
      <c r="V170" s="102">
        <v>459</v>
      </c>
      <c r="W170" s="103">
        <v>10.18</v>
      </c>
      <c r="X170" s="104">
        <v>45.62</v>
      </c>
      <c r="Y170" s="86">
        <f>Z170</f>
        <v>217</v>
      </c>
      <c r="Z170" s="115">
        <v>217</v>
      </c>
      <c r="AA170" s="90">
        <f>AB170</f>
        <v>6.07</v>
      </c>
      <c r="AB170" s="124">
        <v>6.07</v>
      </c>
      <c r="AC170" s="90">
        <f>AD170</f>
        <v>8.4</v>
      </c>
      <c r="AD170" s="124">
        <v>8.4</v>
      </c>
      <c r="AE170" s="90">
        <f>AF170</f>
        <v>13.1</v>
      </c>
      <c r="AF170" s="124">
        <v>13.1</v>
      </c>
      <c r="AG170" s="91">
        <f>AH170</f>
        <v>0.0012490740740740743</v>
      </c>
      <c r="AH170" s="121">
        <v>0.0012490740740740743</v>
      </c>
      <c r="AI170" s="91">
        <f>AJ170</f>
        <v>0.0016908333333333317</v>
      </c>
      <c r="AJ170" s="121">
        <v>0.0016908333333333317</v>
      </c>
      <c r="AK170" s="90">
        <f>AL170</f>
        <v>29.478400000000022</v>
      </c>
      <c r="AL170" s="124">
        <v>29.478400000000022</v>
      </c>
      <c r="AM170" s="91">
        <f>AN170</f>
        <v>0.0006671296296296296</v>
      </c>
      <c r="AN170" s="121">
        <v>0.0006671296296296296</v>
      </c>
    </row>
    <row r="171" spans="1:40" ht="11.25">
      <c r="A171" s="72">
        <f>B170-1</f>
        <v>216</v>
      </c>
      <c r="B171" s="116"/>
      <c r="C171" s="107">
        <f>D170+$O$1</f>
        <v>5.8999999999999995</v>
      </c>
      <c r="D171" s="124"/>
      <c r="E171" s="107">
        <f>F170+$O$1</f>
        <v>7.84</v>
      </c>
      <c r="F171" s="124"/>
      <c r="G171" s="107">
        <f>H170+$O$1</f>
        <v>12.04</v>
      </c>
      <c r="H171" s="124"/>
      <c r="I171" s="91">
        <f>J170+$P$1</f>
        <v>0.001118856481481481</v>
      </c>
      <c r="J171" s="121"/>
      <c r="K171" s="91">
        <f>L170+$P$1</f>
        <v>0.001523449074074074</v>
      </c>
      <c r="L171" s="121"/>
      <c r="M171" s="107" t="e">
        <f>N170+$O$1</f>
        <v>#REF!</v>
      </c>
      <c r="N171" s="124"/>
      <c r="O171" s="91">
        <f>P170+$P$1</f>
        <v>0.0006568935185185192</v>
      </c>
      <c r="P171" s="121"/>
      <c r="Q171" s="78">
        <v>533</v>
      </c>
      <c r="R171" s="98">
        <v>532.92</v>
      </c>
      <c r="S171" s="118">
        <v>11.65</v>
      </c>
      <c r="T171" s="119">
        <v>58.81</v>
      </c>
      <c r="U171" s="101">
        <v>167</v>
      </c>
      <c r="V171" s="102">
        <v>461</v>
      </c>
      <c r="W171" s="103">
        <v>10.21</v>
      </c>
      <c r="X171" s="104">
        <v>45.83</v>
      </c>
      <c r="Y171" s="86">
        <f>Z170-1</f>
        <v>216</v>
      </c>
      <c r="Z171" s="115"/>
      <c r="AA171" s="90">
        <f>AB170+0.01</f>
        <v>6.08</v>
      </c>
      <c r="AB171" s="124"/>
      <c r="AC171" s="90">
        <f>AD170+0.01</f>
        <v>8.41</v>
      </c>
      <c r="AD171" s="124"/>
      <c r="AE171" s="90">
        <f>AF170+0.01</f>
        <v>13.11</v>
      </c>
      <c r="AF171" s="124"/>
      <c r="AG171" s="91">
        <f>AH170+$AM$3</f>
        <v>0.0012491898148148152</v>
      </c>
      <c r="AH171" s="121"/>
      <c r="AI171" s="91">
        <f>AJ170+$AM$3</f>
        <v>0.0016909490740740726</v>
      </c>
      <c r="AJ171" s="121"/>
      <c r="AK171" s="90">
        <f>AL170+0.01</f>
        <v>29.488400000000023</v>
      </c>
      <c r="AL171" s="124"/>
      <c r="AM171" s="91">
        <f>AN170+$AM$3</f>
        <v>0.0006672453703703703</v>
      </c>
      <c r="AN171" s="121"/>
    </row>
    <row r="172" spans="1:40" ht="11.25">
      <c r="A172" s="72">
        <f>B172</f>
        <v>216</v>
      </c>
      <c r="B172" s="110">
        <v>216</v>
      </c>
      <c r="C172" s="107">
        <f>D172</f>
        <v>5.9</v>
      </c>
      <c r="D172" s="124">
        <v>5.9</v>
      </c>
      <c r="E172" s="107">
        <f>F172</f>
        <v>7.85</v>
      </c>
      <c r="F172" s="124">
        <v>7.85</v>
      </c>
      <c r="G172" s="107">
        <f>H172</f>
        <v>12.05</v>
      </c>
      <c r="H172" s="124">
        <v>12.05</v>
      </c>
      <c r="I172" s="91">
        <f>J172</f>
        <v>0.0011217777777777773</v>
      </c>
      <c r="J172" s="121">
        <v>0.0011217777777777773</v>
      </c>
      <c r="K172" s="91">
        <f>L172</f>
        <v>0.0015274074074074072</v>
      </c>
      <c r="L172" s="121">
        <v>0.0015274074074074072</v>
      </c>
      <c r="M172" s="107" t="e">
        <f>N172</f>
        <v>#REF!</v>
      </c>
      <c r="N172" s="124" t="e">
        <f>N174-(#REF!-#REF!)/50</f>
        <v>#REF!</v>
      </c>
      <c r="O172" s="91">
        <f>P172</f>
        <v>0.0006577407407407414</v>
      </c>
      <c r="P172" s="121">
        <v>0.0006577407407407414</v>
      </c>
      <c r="Q172" s="78">
        <v>535</v>
      </c>
      <c r="R172" s="98">
        <v>534.68</v>
      </c>
      <c r="S172" s="118">
        <v>11.7</v>
      </c>
      <c r="T172" s="119">
        <v>59.08</v>
      </c>
      <c r="U172" s="101">
        <v>168</v>
      </c>
      <c r="V172" s="102">
        <v>462</v>
      </c>
      <c r="W172" s="103">
        <v>10.25</v>
      </c>
      <c r="X172" s="104">
        <v>46.04</v>
      </c>
      <c r="Y172" s="86">
        <f>Z172</f>
        <v>216</v>
      </c>
      <c r="Z172" s="115">
        <v>216</v>
      </c>
      <c r="AA172" s="90">
        <f>AB172</f>
        <v>6.08</v>
      </c>
      <c r="AB172" s="124">
        <v>6.08</v>
      </c>
      <c r="AC172" s="90">
        <f>AD172</f>
        <v>8.42</v>
      </c>
      <c r="AD172" s="124">
        <v>8.42</v>
      </c>
      <c r="AE172" s="90">
        <f>AF172</f>
        <v>13.12</v>
      </c>
      <c r="AF172" s="124">
        <v>13.12</v>
      </c>
      <c r="AG172" s="91">
        <f>AH172</f>
        <v>0.001251851851851852</v>
      </c>
      <c r="AH172" s="121">
        <v>0.001251851851851852</v>
      </c>
      <c r="AI172" s="91">
        <f>AJ172</f>
        <v>0.0016947222222222207</v>
      </c>
      <c r="AJ172" s="121">
        <v>0.0016947222222222207</v>
      </c>
      <c r="AK172" s="90">
        <f>AL172</f>
        <v>29.52320000000002</v>
      </c>
      <c r="AL172" s="124">
        <v>29.52320000000002</v>
      </c>
      <c r="AM172" s="91">
        <f>AN172</f>
        <v>0.0006680555555555555</v>
      </c>
      <c r="AN172" s="121">
        <v>0.0006680555555555555</v>
      </c>
    </row>
    <row r="173" spans="1:40" ht="11.25">
      <c r="A173" s="72">
        <f>B172-1</f>
        <v>215</v>
      </c>
      <c r="B173" s="110"/>
      <c r="C173" s="107">
        <f>D172+$O$1</f>
        <v>5.91</v>
      </c>
      <c r="D173" s="124"/>
      <c r="E173" s="107">
        <f>F172+$O$1</f>
        <v>7.859999999999999</v>
      </c>
      <c r="F173" s="124"/>
      <c r="G173" s="107">
        <f>H172+$O$1</f>
        <v>12.06</v>
      </c>
      <c r="H173" s="124"/>
      <c r="I173" s="91">
        <f>J172+$P$1</f>
        <v>0.0011218935185185182</v>
      </c>
      <c r="J173" s="121"/>
      <c r="K173" s="91">
        <f>L172+$P$1</f>
        <v>0.001527523148148148</v>
      </c>
      <c r="L173" s="121"/>
      <c r="M173" s="107" t="e">
        <f>N172+$O$1</f>
        <v>#REF!</v>
      </c>
      <c r="N173" s="124"/>
      <c r="O173" s="91">
        <f>P172+$P$1</f>
        <v>0.0006578564814814821</v>
      </c>
      <c r="P173" s="121"/>
      <c r="Q173" s="78">
        <v>536</v>
      </c>
      <c r="R173" s="98">
        <v>536.44</v>
      </c>
      <c r="S173" s="118">
        <v>11.74</v>
      </c>
      <c r="T173" s="119">
        <v>59.36</v>
      </c>
      <c r="U173" s="101">
        <v>169</v>
      </c>
      <c r="V173" s="102">
        <v>464</v>
      </c>
      <c r="W173" s="103">
        <v>10.28</v>
      </c>
      <c r="X173" s="104">
        <v>46.25</v>
      </c>
      <c r="Y173" s="86">
        <f>Z172-1</f>
        <v>215</v>
      </c>
      <c r="Z173" s="115"/>
      <c r="AA173" s="90">
        <f>AB172+0.01</f>
        <v>6.09</v>
      </c>
      <c r="AB173" s="124"/>
      <c r="AC173" s="90">
        <f>AD172+0.01</f>
        <v>8.43</v>
      </c>
      <c r="AD173" s="124"/>
      <c r="AE173" s="90">
        <f>AF172+0.01</f>
        <v>13.129999999999999</v>
      </c>
      <c r="AF173" s="124"/>
      <c r="AG173" s="91">
        <f>AH172+$AM$3</f>
        <v>0.001251967592592593</v>
      </c>
      <c r="AH173" s="121"/>
      <c r="AI173" s="91">
        <f>AJ172+$AM$3</f>
        <v>0.0016948379629629616</v>
      </c>
      <c r="AJ173" s="121"/>
      <c r="AK173" s="90">
        <f>AL172+0.01</f>
        <v>29.533200000000022</v>
      </c>
      <c r="AL173" s="124"/>
      <c r="AM173" s="91">
        <f>AN172+$AM$3</f>
        <v>0.0006681712962962963</v>
      </c>
      <c r="AN173" s="121"/>
    </row>
    <row r="174" spans="1:40" ht="11.25">
      <c r="A174" s="72">
        <f>B174</f>
        <v>215</v>
      </c>
      <c r="B174" s="110">
        <v>215</v>
      </c>
      <c r="C174" s="107">
        <f>D174</f>
        <v>5.91</v>
      </c>
      <c r="D174" s="124">
        <v>5.91</v>
      </c>
      <c r="E174" s="107">
        <f>F174</f>
        <v>7.87</v>
      </c>
      <c r="F174" s="124">
        <v>7.87</v>
      </c>
      <c r="G174" s="107">
        <f>H174</f>
        <v>12.08</v>
      </c>
      <c r="H174" s="124">
        <v>12.08</v>
      </c>
      <c r="I174" s="91">
        <f>J174</f>
        <v>0.0011248148148148144</v>
      </c>
      <c r="J174" s="121">
        <v>0.0011248148148148144</v>
      </c>
      <c r="K174" s="91">
        <f>L174</f>
        <v>0.0015314814814814813</v>
      </c>
      <c r="L174" s="121">
        <v>0.0015314814814814813</v>
      </c>
      <c r="M174" s="107" t="e">
        <f>N174</f>
        <v>#REF!</v>
      </c>
      <c r="N174" s="124" t="e">
        <f>N176-(#REF!-#REF!)/50</f>
        <v>#REF!</v>
      </c>
      <c r="O174" s="91">
        <f>P174</f>
        <v>0.0006587037037037043</v>
      </c>
      <c r="P174" s="121">
        <v>0.0006587037037037043</v>
      </c>
      <c r="Q174" s="78">
        <v>538</v>
      </c>
      <c r="R174" s="98">
        <v>538.2</v>
      </c>
      <c r="S174" s="118">
        <v>11.78</v>
      </c>
      <c r="T174" s="119">
        <v>59.63</v>
      </c>
      <c r="U174" s="101">
        <v>170</v>
      </c>
      <c r="V174" s="102">
        <v>465</v>
      </c>
      <c r="W174" s="103">
        <v>10.32</v>
      </c>
      <c r="X174" s="104">
        <v>46.46</v>
      </c>
      <c r="Y174" s="86">
        <f>Z174</f>
        <v>215</v>
      </c>
      <c r="Z174" s="115">
        <v>215</v>
      </c>
      <c r="AA174" s="90">
        <f>AB174</f>
        <v>6.09</v>
      </c>
      <c r="AB174" s="124">
        <v>6.09</v>
      </c>
      <c r="AC174" s="90">
        <f>AD174</f>
        <v>8.44</v>
      </c>
      <c r="AD174" s="124">
        <v>8.44</v>
      </c>
      <c r="AE174" s="90">
        <f>AF174</f>
        <v>13.14</v>
      </c>
      <c r="AF174" s="124">
        <v>13.14</v>
      </c>
      <c r="AG174" s="91">
        <f>AH174</f>
        <v>0.0012546296296296298</v>
      </c>
      <c r="AH174" s="121">
        <v>0.0012546296296296298</v>
      </c>
      <c r="AI174" s="91">
        <f>AJ174</f>
        <v>0.0016986111111111097</v>
      </c>
      <c r="AJ174" s="121">
        <v>0.0016986111111111097</v>
      </c>
      <c r="AK174" s="90">
        <f>AL174</f>
        <v>29.56800000000002</v>
      </c>
      <c r="AL174" s="124">
        <v>29.56800000000002</v>
      </c>
      <c r="AM174" s="91">
        <f>AN174</f>
        <v>0.0006689814814814814</v>
      </c>
      <c r="AN174" s="121">
        <v>0.0006689814814814814</v>
      </c>
    </row>
    <row r="175" spans="1:40" ht="11.25">
      <c r="A175" s="72">
        <f>B174-1</f>
        <v>214</v>
      </c>
      <c r="B175" s="110"/>
      <c r="C175" s="107">
        <f>D174+$O$1</f>
        <v>5.92</v>
      </c>
      <c r="D175" s="124"/>
      <c r="E175" s="107">
        <f>F174+$O$1</f>
        <v>7.88</v>
      </c>
      <c r="F175" s="124"/>
      <c r="G175" s="107">
        <f>H174+$O$1</f>
        <v>12.09</v>
      </c>
      <c r="H175" s="124"/>
      <c r="I175" s="91">
        <f>J174+$P$1</f>
        <v>0.0011249305555555552</v>
      </c>
      <c r="J175" s="121"/>
      <c r="K175" s="91">
        <f>L174+$P$1</f>
        <v>0.0015315972222222222</v>
      </c>
      <c r="L175" s="121"/>
      <c r="M175" s="107" t="e">
        <f>N174+$O$1</f>
        <v>#REF!</v>
      </c>
      <c r="N175" s="124"/>
      <c r="O175" s="91">
        <f>P174+$P$1</f>
        <v>0.0006588194444444451</v>
      </c>
      <c r="P175" s="121"/>
      <c r="Q175" s="78">
        <v>540</v>
      </c>
      <c r="R175" s="98">
        <v>539.96</v>
      </c>
      <c r="S175" s="118">
        <v>11.83</v>
      </c>
      <c r="T175" s="119">
        <v>59.91</v>
      </c>
      <c r="U175" s="101">
        <v>171</v>
      </c>
      <c r="V175" s="102">
        <v>466</v>
      </c>
      <c r="W175" s="103">
        <v>10.36</v>
      </c>
      <c r="X175" s="104">
        <v>46.66</v>
      </c>
      <c r="Y175" s="86">
        <f>Z174-1</f>
        <v>214</v>
      </c>
      <c r="Z175" s="115"/>
      <c r="AA175" s="90">
        <f>AB174+0.01</f>
        <v>6.1</v>
      </c>
      <c r="AB175" s="124"/>
      <c r="AC175" s="90">
        <f>AD174+0.01</f>
        <v>8.45</v>
      </c>
      <c r="AD175" s="124"/>
      <c r="AE175" s="90">
        <f>AF174+0.01</f>
        <v>13.15</v>
      </c>
      <c r="AF175" s="124"/>
      <c r="AG175" s="91">
        <f>AH174+$AM$3</f>
        <v>0.0012547453703703707</v>
      </c>
      <c r="AH175" s="121"/>
      <c r="AI175" s="91">
        <f>AJ174+$AM$3</f>
        <v>0.0016987268518518506</v>
      </c>
      <c r="AJ175" s="121"/>
      <c r="AK175" s="90">
        <f>AL174+0.01</f>
        <v>29.57800000000002</v>
      </c>
      <c r="AL175" s="124"/>
      <c r="AM175" s="91">
        <f>AN174+$AM$3</f>
        <v>0.0006690972222222222</v>
      </c>
      <c r="AN175" s="121"/>
    </row>
    <row r="176" spans="1:40" ht="11.25">
      <c r="A176" s="72">
        <f>B176</f>
        <v>214</v>
      </c>
      <c r="B176" s="116">
        <v>214</v>
      </c>
      <c r="C176" s="107">
        <f>D176</f>
        <v>5.92</v>
      </c>
      <c r="D176" s="124">
        <v>5.92</v>
      </c>
      <c r="E176" s="107">
        <f>F176</f>
        <v>7.89</v>
      </c>
      <c r="F176" s="124">
        <v>7.89</v>
      </c>
      <c r="G176" s="107">
        <f>H176</f>
        <v>12.1</v>
      </c>
      <c r="H176" s="124">
        <v>12.1</v>
      </c>
      <c r="I176" s="91">
        <f>J176</f>
        <v>0.0011278518518518515</v>
      </c>
      <c r="J176" s="121">
        <v>0.0011278518518518515</v>
      </c>
      <c r="K176" s="91">
        <f>L176</f>
        <v>0.0015355555555555554</v>
      </c>
      <c r="L176" s="121">
        <v>0.0015355555555555554</v>
      </c>
      <c r="M176" s="107" t="e">
        <f>N176</f>
        <v>#REF!</v>
      </c>
      <c r="N176" s="124" t="e">
        <f>N178-(#REF!-#REF!)/50</f>
        <v>#REF!</v>
      </c>
      <c r="O176" s="91">
        <f>P176</f>
        <v>0.0006596666666666672</v>
      </c>
      <c r="P176" s="121">
        <v>0.0006596666666666672</v>
      </c>
      <c r="Q176" s="78">
        <v>542</v>
      </c>
      <c r="R176" s="98">
        <v>541.72</v>
      </c>
      <c r="S176" s="118">
        <v>11.87</v>
      </c>
      <c r="T176" s="119">
        <v>60.18</v>
      </c>
      <c r="U176" s="101">
        <v>172</v>
      </c>
      <c r="V176" s="102">
        <v>468</v>
      </c>
      <c r="W176" s="103">
        <v>10.39</v>
      </c>
      <c r="X176" s="104">
        <v>46.87</v>
      </c>
      <c r="Y176" s="86">
        <f>Z176</f>
        <v>214</v>
      </c>
      <c r="Z176" s="115">
        <v>214</v>
      </c>
      <c r="AA176" s="90">
        <f>AB176</f>
        <v>6.1</v>
      </c>
      <c r="AB176" s="124">
        <v>6.1</v>
      </c>
      <c r="AC176" s="90">
        <f>AD176</f>
        <v>8.46</v>
      </c>
      <c r="AD176" s="124">
        <v>8.46</v>
      </c>
      <c r="AE176" s="90">
        <f>AF176</f>
        <v>13.16</v>
      </c>
      <c r="AF176" s="124">
        <v>13.16</v>
      </c>
      <c r="AG176" s="91">
        <f>AH176</f>
        <v>0.0012574074074074076</v>
      </c>
      <c r="AH176" s="121">
        <v>0.0012574074074074076</v>
      </c>
      <c r="AI176" s="91">
        <f>AJ176</f>
        <v>0.0017024999999999987</v>
      </c>
      <c r="AJ176" s="121">
        <v>0.0017024999999999987</v>
      </c>
      <c r="AK176" s="90">
        <f>AL176</f>
        <v>29.612800000000018</v>
      </c>
      <c r="AL176" s="124">
        <v>29.612800000000018</v>
      </c>
      <c r="AM176" s="91">
        <f>AN176</f>
        <v>0.0006699074074074074</v>
      </c>
      <c r="AN176" s="121">
        <v>0.0006699074074074074</v>
      </c>
    </row>
    <row r="177" spans="1:40" ht="11.25">
      <c r="A177" s="72">
        <f>B176-1</f>
        <v>213</v>
      </c>
      <c r="B177" s="116"/>
      <c r="C177" s="107">
        <f>D176+$O$1</f>
        <v>5.93</v>
      </c>
      <c r="D177" s="124"/>
      <c r="E177" s="107">
        <f>F176+$O$1</f>
        <v>7.8999999999999995</v>
      </c>
      <c r="F177" s="124"/>
      <c r="G177" s="107">
        <f>H176+$O$1</f>
        <v>12.11</v>
      </c>
      <c r="H177" s="124"/>
      <c r="I177" s="91">
        <f>J176+$P$1</f>
        <v>0.0011279675925925923</v>
      </c>
      <c r="J177" s="121"/>
      <c r="K177" s="91">
        <f>L176+$P$1</f>
        <v>0.0015356712962962963</v>
      </c>
      <c r="L177" s="121"/>
      <c r="M177" s="107" t="e">
        <f>N176+$O$1</f>
        <v>#REF!</v>
      </c>
      <c r="N177" s="124"/>
      <c r="O177" s="91">
        <f>P176+$P$1</f>
        <v>0.000659782407407408</v>
      </c>
      <c r="P177" s="121"/>
      <c r="Q177" s="78">
        <v>543</v>
      </c>
      <c r="R177" s="98">
        <v>543.48</v>
      </c>
      <c r="S177" s="118">
        <v>11.91</v>
      </c>
      <c r="T177" s="119">
        <v>60.45</v>
      </c>
      <c r="U177" s="101">
        <v>173</v>
      </c>
      <c r="V177" s="102">
        <v>469</v>
      </c>
      <c r="W177" s="103">
        <v>10.43</v>
      </c>
      <c r="X177" s="104">
        <v>47.08</v>
      </c>
      <c r="Y177" s="86">
        <f>Z176-1</f>
        <v>213</v>
      </c>
      <c r="Z177" s="115"/>
      <c r="AA177" s="90">
        <f>AB176+0.01</f>
        <v>6.109999999999999</v>
      </c>
      <c r="AB177" s="124"/>
      <c r="AC177" s="90">
        <f>AD176+0.01</f>
        <v>8.47</v>
      </c>
      <c r="AD177" s="124"/>
      <c r="AE177" s="90">
        <f>AF176+0.01</f>
        <v>13.17</v>
      </c>
      <c r="AF177" s="124"/>
      <c r="AG177" s="91">
        <f>AH176+$AM$3</f>
        <v>0.0012575231481481485</v>
      </c>
      <c r="AH177" s="121"/>
      <c r="AI177" s="91">
        <f>AJ176+$AM$3</f>
        <v>0.0017026157407407396</v>
      </c>
      <c r="AJ177" s="121"/>
      <c r="AK177" s="90">
        <f>AL176+0.01</f>
        <v>29.62280000000002</v>
      </c>
      <c r="AL177" s="124"/>
      <c r="AM177" s="91">
        <f>AN176+$AM$3</f>
        <v>0.0006700231481481481</v>
      </c>
      <c r="AN177" s="121"/>
    </row>
    <row r="178" spans="1:40" ht="11.25">
      <c r="A178" s="72">
        <f>B178</f>
        <v>213</v>
      </c>
      <c r="B178" s="110">
        <v>213</v>
      </c>
      <c r="C178" s="107">
        <f>D178</f>
        <v>5.94</v>
      </c>
      <c r="D178" s="124">
        <v>5.94</v>
      </c>
      <c r="E178" s="107">
        <f>F178</f>
        <v>7.91</v>
      </c>
      <c r="F178" s="124">
        <v>7.91</v>
      </c>
      <c r="G178" s="107">
        <f>H178</f>
        <v>12.13</v>
      </c>
      <c r="H178" s="124">
        <v>12.13</v>
      </c>
      <c r="I178" s="91">
        <f>J178</f>
        <v>0.0011308888888888885</v>
      </c>
      <c r="J178" s="121">
        <v>0.0011308888888888885</v>
      </c>
      <c r="K178" s="91">
        <f>L178</f>
        <v>0.0015396296296296295</v>
      </c>
      <c r="L178" s="121">
        <v>0.0015396296296296295</v>
      </c>
      <c r="M178" s="107" t="e">
        <f>N178</f>
        <v>#REF!</v>
      </c>
      <c r="N178" s="124" t="e">
        <f>N180-(#REF!-#REF!)/50</f>
        <v>#REF!</v>
      </c>
      <c r="O178" s="91">
        <f>P178</f>
        <v>0.0006606296296296302</v>
      </c>
      <c r="P178" s="121">
        <v>0.0006606296296296302</v>
      </c>
      <c r="Q178" s="78">
        <v>545</v>
      </c>
      <c r="R178" s="98">
        <v>545.24</v>
      </c>
      <c r="S178" s="118">
        <v>11.96</v>
      </c>
      <c r="T178" s="119">
        <v>60.73</v>
      </c>
      <c r="U178" s="101">
        <v>174</v>
      </c>
      <c r="V178" s="102">
        <v>471</v>
      </c>
      <c r="W178" s="103">
        <v>10.46</v>
      </c>
      <c r="X178" s="104">
        <v>47.29</v>
      </c>
      <c r="Y178" s="86">
        <f>Z178</f>
        <v>213</v>
      </c>
      <c r="Z178" s="115">
        <v>213</v>
      </c>
      <c r="AA178" s="90">
        <f>AB178</f>
        <v>6.11</v>
      </c>
      <c r="AB178" s="124">
        <v>6.11</v>
      </c>
      <c r="AC178" s="90">
        <f>AD178</f>
        <v>8.47</v>
      </c>
      <c r="AD178" s="124">
        <v>8.47</v>
      </c>
      <c r="AE178" s="90">
        <f>AF178</f>
        <v>13.18</v>
      </c>
      <c r="AF178" s="124">
        <v>13.18</v>
      </c>
      <c r="AG178" s="91">
        <f>AH178</f>
        <v>0.0012601851851851854</v>
      </c>
      <c r="AH178" s="121">
        <v>0.0012601851851851854</v>
      </c>
      <c r="AI178" s="91">
        <f>AJ178</f>
        <v>0.0017063888888888877</v>
      </c>
      <c r="AJ178" s="121">
        <v>0.0017063888888888877</v>
      </c>
      <c r="AK178" s="90">
        <f>AL178</f>
        <v>29.657600000000016</v>
      </c>
      <c r="AL178" s="124">
        <v>29.657600000000016</v>
      </c>
      <c r="AM178" s="91">
        <f>AN178</f>
        <v>0.0006708333333333333</v>
      </c>
      <c r="AN178" s="121">
        <v>0.0006708333333333333</v>
      </c>
    </row>
    <row r="179" spans="1:40" ht="11.25">
      <c r="A179" s="72">
        <f>B178-1</f>
        <v>212</v>
      </c>
      <c r="B179" s="110"/>
      <c r="C179" s="107">
        <f>D178+$O$1</f>
        <v>5.95</v>
      </c>
      <c r="D179" s="124"/>
      <c r="E179" s="107">
        <f>F178+$O$1</f>
        <v>7.92</v>
      </c>
      <c r="F179" s="124"/>
      <c r="G179" s="107">
        <f>H178+$O$1</f>
        <v>12.14</v>
      </c>
      <c r="H179" s="124"/>
      <c r="I179" s="91">
        <f>J178+$P$1</f>
        <v>0.0011310046296296294</v>
      </c>
      <c r="J179" s="121"/>
      <c r="K179" s="91">
        <f>L178+$P$1</f>
        <v>0.0015397453703703704</v>
      </c>
      <c r="L179" s="121"/>
      <c r="M179" s="107" t="e">
        <f>N178+$O$1</f>
        <v>#REF!</v>
      </c>
      <c r="N179" s="124"/>
      <c r="O179" s="91">
        <f>P178+$P$1</f>
        <v>0.0006607453703703709</v>
      </c>
      <c r="P179" s="121"/>
      <c r="Q179" s="78">
        <v>547</v>
      </c>
      <c r="R179" s="98">
        <v>547</v>
      </c>
      <c r="S179" s="118">
        <v>12</v>
      </c>
      <c r="T179" s="119">
        <v>61</v>
      </c>
      <c r="U179" s="101">
        <v>175</v>
      </c>
      <c r="V179" s="102">
        <v>472</v>
      </c>
      <c r="W179" s="103">
        <v>10.5</v>
      </c>
      <c r="X179" s="104">
        <v>47.5</v>
      </c>
      <c r="Y179" s="86">
        <f>Z178-1</f>
        <v>212</v>
      </c>
      <c r="Z179" s="115"/>
      <c r="AA179" s="90">
        <f>AB178+0.01</f>
        <v>6.12</v>
      </c>
      <c r="AB179" s="124"/>
      <c r="AC179" s="90">
        <f>AD178+0.01</f>
        <v>8.48</v>
      </c>
      <c r="AD179" s="124"/>
      <c r="AE179" s="90">
        <f>AF178+0.01</f>
        <v>13.19</v>
      </c>
      <c r="AF179" s="124"/>
      <c r="AG179" s="91">
        <f>AH178+$AM$3</f>
        <v>0.0012603009259259262</v>
      </c>
      <c r="AH179" s="121"/>
      <c r="AI179" s="91">
        <f>AJ178+$AM$3</f>
        <v>0.0017065046296296286</v>
      </c>
      <c r="AJ179" s="121"/>
      <c r="AK179" s="90">
        <f>AL178+0.01</f>
        <v>29.667600000000018</v>
      </c>
      <c r="AL179" s="124"/>
      <c r="AM179" s="91">
        <f>AN178+$AM$3</f>
        <v>0.000670949074074074</v>
      </c>
      <c r="AN179" s="121"/>
    </row>
    <row r="180" spans="1:40" ht="11.25">
      <c r="A180" s="72">
        <f>B180</f>
        <v>212</v>
      </c>
      <c r="B180" s="110">
        <v>212</v>
      </c>
      <c r="C180" s="107">
        <f>D180</f>
        <v>5.95</v>
      </c>
      <c r="D180" s="124">
        <v>5.95</v>
      </c>
      <c r="E180" s="107">
        <f>F180</f>
        <v>7.93</v>
      </c>
      <c r="F180" s="124">
        <v>7.93</v>
      </c>
      <c r="G180" s="107">
        <f>H180</f>
        <v>12.15</v>
      </c>
      <c r="H180" s="124">
        <v>12.15</v>
      </c>
      <c r="I180" s="91">
        <f>J180</f>
        <v>0.0011339259259259256</v>
      </c>
      <c r="J180" s="121">
        <v>0.0011339259259259256</v>
      </c>
      <c r="K180" s="91">
        <f>L180</f>
        <v>0.0015437037037037036</v>
      </c>
      <c r="L180" s="121">
        <v>0.0015437037037037036</v>
      </c>
      <c r="M180" s="107" t="e">
        <f>N180</f>
        <v>#REF!</v>
      </c>
      <c r="N180" s="124" t="e">
        <f>N182-(#REF!-#REF!)/50</f>
        <v>#REF!</v>
      </c>
      <c r="O180" s="91">
        <f>P180</f>
        <v>0.0006615925925925931</v>
      </c>
      <c r="P180" s="121">
        <v>0.0006615925925925931</v>
      </c>
      <c r="Q180" s="78">
        <v>549</v>
      </c>
      <c r="R180" s="98">
        <v>548.76</v>
      </c>
      <c r="S180" s="118">
        <v>12.04</v>
      </c>
      <c r="T180" s="119">
        <v>61.27</v>
      </c>
      <c r="U180" s="101">
        <v>176</v>
      </c>
      <c r="V180" s="102">
        <v>474</v>
      </c>
      <c r="W180" s="103">
        <v>10.54</v>
      </c>
      <c r="X180" s="104">
        <v>47.71</v>
      </c>
      <c r="Y180" s="86">
        <f>Z180</f>
        <v>212</v>
      </c>
      <c r="Z180" s="115">
        <v>212</v>
      </c>
      <c r="AA180" s="90">
        <f>AB180</f>
        <v>6.13</v>
      </c>
      <c r="AB180" s="124">
        <v>6.13</v>
      </c>
      <c r="AC180" s="90">
        <f>AD180</f>
        <v>8.49</v>
      </c>
      <c r="AD180" s="124">
        <v>8.49</v>
      </c>
      <c r="AE180" s="90">
        <f>AF180</f>
        <v>13.21</v>
      </c>
      <c r="AF180" s="124">
        <v>13.21</v>
      </c>
      <c r="AG180" s="91">
        <f>AH180</f>
        <v>0.0012629629629629631</v>
      </c>
      <c r="AH180" s="121">
        <v>0.0012629629629629631</v>
      </c>
      <c r="AI180" s="91">
        <f>AJ180</f>
        <v>0.0017102777777777767</v>
      </c>
      <c r="AJ180" s="121">
        <v>0.0017102777777777767</v>
      </c>
      <c r="AK180" s="90">
        <f>AL180</f>
        <v>29.702400000000015</v>
      </c>
      <c r="AL180" s="124">
        <v>29.702400000000015</v>
      </c>
      <c r="AM180" s="91">
        <f>AN180</f>
        <v>0.0006717592592592592</v>
      </c>
      <c r="AN180" s="121">
        <v>0.0006717592592592592</v>
      </c>
    </row>
    <row r="181" spans="1:40" ht="11.25">
      <c r="A181" s="72">
        <f>B180-1</f>
        <v>211</v>
      </c>
      <c r="B181" s="110"/>
      <c r="C181" s="107">
        <f>D180+$O$1</f>
        <v>5.96</v>
      </c>
      <c r="D181" s="124"/>
      <c r="E181" s="107">
        <f>F180+$O$1</f>
        <v>7.9399999999999995</v>
      </c>
      <c r="F181" s="124"/>
      <c r="G181" s="107">
        <f>H180+$O$1</f>
        <v>12.16</v>
      </c>
      <c r="H181" s="124"/>
      <c r="I181" s="91">
        <f>J180+$P$1</f>
        <v>0.0011340416666666664</v>
      </c>
      <c r="J181" s="121"/>
      <c r="K181" s="91">
        <f>L180+$P$1</f>
        <v>0.0015438194444444444</v>
      </c>
      <c r="L181" s="121"/>
      <c r="M181" s="107" t="e">
        <f>N180+$O$1</f>
        <v>#REF!</v>
      </c>
      <c r="N181" s="124"/>
      <c r="O181" s="91">
        <f>P180+$P$1</f>
        <v>0.0006617083333333338</v>
      </c>
      <c r="P181" s="121"/>
      <c r="Q181" s="78">
        <v>551</v>
      </c>
      <c r="R181" s="98">
        <v>550.52</v>
      </c>
      <c r="S181" s="118">
        <v>12.09</v>
      </c>
      <c r="T181" s="119">
        <v>61.55</v>
      </c>
      <c r="U181" s="101">
        <v>177</v>
      </c>
      <c r="V181" s="102">
        <v>475</v>
      </c>
      <c r="W181" s="103">
        <v>10.57</v>
      </c>
      <c r="X181" s="104">
        <v>47.92</v>
      </c>
      <c r="Y181" s="86">
        <f>Z180-1</f>
        <v>211</v>
      </c>
      <c r="Z181" s="115"/>
      <c r="AA181" s="90">
        <f>AB180+0.01</f>
        <v>6.14</v>
      </c>
      <c r="AB181" s="124"/>
      <c r="AC181" s="90">
        <f>AD180+0.01</f>
        <v>8.5</v>
      </c>
      <c r="AD181" s="124"/>
      <c r="AE181" s="90">
        <f>AF180+0.01</f>
        <v>13.22</v>
      </c>
      <c r="AF181" s="124"/>
      <c r="AG181" s="91">
        <f>AH180+$AM$3</f>
        <v>0.001263078703703704</v>
      </c>
      <c r="AH181" s="121"/>
      <c r="AI181" s="91">
        <f>AJ180+$AM$3</f>
        <v>0.0017103935185185176</v>
      </c>
      <c r="AJ181" s="121"/>
      <c r="AK181" s="90">
        <f>AL180+0.01</f>
        <v>29.712400000000017</v>
      </c>
      <c r="AL181" s="124"/>
      <c r="AM181" s="91">
        <f>AN180+$AM$3</f>
        <v>0.000671875</v>
      </c>
      <c r="AN181" s="121"/>
    </row>
    <row r="182" spans="1:40" ht="11.25">
      <c r="A182" s="72">
        <f>B182</f>
        <v>211</v>
      </c>
      <c r="B182" s="116">
        <v>211</v>
      </c>
      <c r="C182" s="107">
        <f>D182</f>
        <v>5.96</v>
      </c>
      <c r="D182" s="124">
        <v>5.96</v>
      </c>
      <c r="E182" s="107">
        <f>F182</f>
        <v>7.95</v>
      </c>
      <c r="F182" s="124">
        <v>7.95</v>
      </c>
      <c r="G182" s="107">
        <f>H182</f>
        <v>12.18</v>
      </c>
      <c r="H182" s="124">
        <v>12.18</v>
      </c>
      <c r="I182" s="91">
        <f>J182</f>
        <v>0.0011369629629629627</v>
      </c>
      <c r="J182" s="121">
        <v>0.0011369629629629627</v>
      </c>
      <c r="K182" s="91">
        <f>L182</f>
        <v>0.0015477777777777777</v>
      </c>
      <c r="L182" s="121">
        <v>0.0015477777777777777</v>
      </c>
      <c r="M182" s="107" t="e">
        <f>N182</f>
        <v>#REF!</v>
      </c>
      <c r="N182" s="124" t="e">
        <f>N184-(#REF!-#REF!)/50</f>
        <v>#REF!</v>
      </c>
      <c r="O182" s="91">
        <f>P182</f>
        <v>0.000662555555555556</v>
      </c>
      <c r="P182" s="121">
        <v>0.000662555555555556</v>
      </c>
      <c r="Q182" s="78">
        <v>552</v>
      </c>
      <c r="R182" s="98">
        <v>552.28</v>
      </c>
      <c r="S182" s="118">
        <v>12.13</v>
      </c>
      <c r="T182" s="119">
        <v>61.82</v>
      </c>
      <c r="U182" s="101">
        <v>178</v>
      </c>
      <c r="V182" s="102">
        <v>476</v>
      </c>
      <c r="W182" s="103">
        <v>10.61</v>
      </c>
      <c r="X182" s="104">
        <v>48.13</v>
      </c>
      <c r="Y182" s="86">
        <f>Z182</f>
        <v>211</v>
      </c>
      <c r="Z182" s="115">
        <v>211</v>
      </c>
      <c r="AA182" s="90">
        <f>AB182</f>
        <v>6.14</v>
      </c>
      <c r="AB182" s="124">
        <v>6.14</v>
      </c>
      <c r="AC182" s="90">
        <f>AD182</f>
        <v>8.51</v>
      </c>
      <c r="AD182" s="124">
        <v>8.51</v>
      </c>
      <c r="AE182" s="90">
        <f>AF182</f>
        <v>13.23</v>
      </c>
      <c r="AF182" s="124">
        <v>13.23</v>
      </c>
      <c r="AG182" s="91">
        <f>AH182</f>
        <v>0.0012657407407407409</v>
      </c>
      <c r="AH182" s="121">
        <v>0.0012657407407407409</v>
      </c>
      <c r="AI182" s="91">
        <f>AJ182</f>
        <v>0.0017141666666666657</v>
      </c>
      <c r="AJ182" s="121">
        <v>0.0017141666666666657</v>
      </c>
      <c r="AK182" s="90">
        <f>AL182</f>
        <v>29.747200000000014</v>
      </c>
      <c r="AL182" s="124">
        <v>29.747200000000014</v>
      </c>
      <c r="AM182" s="91">
        <f>AN182</f>
        <v>0.0006726851851851851</v>
      </c>
      <c r="AN182" s="121">
        <v>0.0006726851851851851</v>
      </c>
    </row>
    <row r="183" spans="1:40" ht="11.25">
      <c r="A183" s="72">
        <f>B182-1</f>
        <v>210</v>
      </c>
      <c r="B183" s="116"/>
      <c r="C183" s="107">
        <f>D182+$O$1</f>
        <v>5.97</v>
      </c>
      <c r="D183" s="124"/>
      <c r="E183" s="107">
        <f>F182+$O$1</f>
        <v>7.96</v>
      </c>
      <c r="F183" s="124"/>
      <c r="G183" s="107">
        <f>H182+$O$1</f>
        <v>12.19</v>
      </c>
      <c r="H183" s="124"/>
      <c r="I183" s="91">
        <f>J182+$P$1</f>
        <v>0.0011370787037037035</v>
      </c>
      <c r="J183" s="121"/>
      <c r="K183" s="91">
        <f>L182+$P$1</f>
        <v>0.0015478935185185185</v>
      </c>
      <c r="L183" s="121"/>
      <c r="M183" s="107" t="e">
        <f>N182+$O$1</f>
        <v>#REF!</v>
      </c>
      <c r="N183" s="124"/>
      <c r="O183" s="91">
        <f>P182+$P$1</f>
        <v>0.0006626712962962967</v>
      </c>
      <c r="P183" s="121"/>
      <c r="Q183" s="78">
        <v>554</v>
      </c>
      <c r="R183" s="98">
        <v>554.04</v>
      </c>
      <c r="S183" s="118">
        <v>12.17</v>
      </c>
      <c r="T183" s="119">
        <v>62.09</v>
      </c>
      <c r="U183" s="101">
        <v>179</v>
      </c>
      <c r="V183" s="102">
        <v>478</v>
      </c>
      <c r="W183" s="103">
        <v>10.64</v>
      </c>
      <c r="X183" s="104">
        <v>48.34</v>
      </c>
      <c r="Y183" s="86">
        <f>Z182-1</f>
        <v>210</v>
      </c>
      <c r="Z183" s="115"/>
      <c r="AA183" s="90">
        <f>AB182+0.01</f>
        <v>6.1499999999999995</v>
      </c>
      <c r="AB183" s="124"/>
      <c r="AC183" s="90">
        <f>AD182+0.01</f>
        <v>8.52</v>
      </c>
      <c r="AD183" s="124"/>
      <c r="AE183" s="90">
        <f>AF182+0.01</f>
        <v>13.24</v>
      </c>
      <c r="AF183" s="124"/>
      <c r="AG183" s="91">
        <f>AH182+$AM$3</f>
        <v>0.0012658564814814817</v>
      </c>
      <c r="AH183" s="121"/>
      <c r="AI183" s="91">
        <f>AJ182+$AM$3</f>
        <v>0.0017142824074074066</v>
      </c>
      <c r="AJ183" s="121"/>
      <c r="AK183" s="90">
        <f>AL182+0.01</f>
        <v>29.757200000000015</v>
      </c>
      <c r="AL183" s="124"/>
      <c r="AM183" s="91">
        <f>AN182+$AM$3</f>
        <v>0.0006728009259259259</v>
      </c>
      <c r="AN183" s="121"/>
    </row>
    <row r="184" spans="1:40" ht="11.25">
      <c r="A184" s="72">
        <f>B184</f>
        <v>210</v>
      </c>
      <c r="B184" s="110">
        <v>210</v>
      </c>
      <c r="C184" s="107">
        <f>D184</f>
        <v>5.97</v>
      </c>
      <c r="D184" s="124">
        <v>5.97</v>
      </c>
      <c r="E184" s="107">
        <f>F184</f>
        <v>7.97</v>
      </c>
      <c r="F184" s="124">
        <v>7.97</v>
      </c>
      <c r="G184" s="107">
        <f>H184</f>
        <v>12.2</v>
      </c>
      <c r="H184" s="124">
        <v>12.2</v>
      </c>
      <c r="I184" s="91">
        <f>J184</f>
        <v>0.0011399999999999997</v>
      </c>
      <c r="J184" s="121">
        <v>0.0011399999999999997</v>
      </c>
      <c r="K184" s="91">
        <f>L184</f>
        <v>0.0015518518518518518</v>
      </c>
      <c r="L184" s="121">
        <v>0.0015518518518518518</v>
      </c>
      <c r="M184" s="107" t="e">
        <f>N184</f>
        <v>#REF!</v>
      </c>
      <c r="N184" s="124" t="e">
        <f>N186-(#REF!-#REF!)/50</f>
        <v>#REF!</v>
      </c>
      <c r="O184" s="91">
        <f>P184</f>
        <v>0.0006635185185185189</v>
      </c>
      <c r="P184" s="121">
        <v>0.0006635185185185189</v>
      </c>
      <c r="Q184" s="78">
        <v>556</v>
      </c>
      <c r="R184" s="98">
        <v>555.8</v>
      </c>
      <c r="S184" s="118">
        <v>12.22</v>
      </c>
      <c r="T184" s="119">
        <v>62.37</v>
      </c>
      <c r="U184" s="101">
        <v>180</v>
      </c>
      <c r="V184" s="102">
        <v>479</v>
      </c>
      <c r="W184" s="103">
        <v>10.68</v>
      </c>
      <c r="X184" s="104">
        <v>48.54</v>
      </c>
      <c r="Y184" s="86">
        <f>Z184</f>
        <v>210</v>
      </c>
      <c r="Z184" s="115">
        <v>210</v>
      </c>
      <c r="AA184" s="90">
        <f>AB184</f>
        <v>6.15</v>
      </c>
      <c r="AB184" s="124">
        <v>6.15</v>
      </c>
      <c r="AC184" s="90">
        <f>AD184</f>
        <v>8.53</v>
      </c>
      <c r="AD184" s="124">
        <v>8.53</v>
      </c>
      <c r="AE184" s="90">
        <f>AF184</f>
        <v>13.25</v>
      </c>
      <c r="AF184" s="124">
        <v>13.25</v>
      </c>
      <c r="AG184" s="91">
        <f>AH184</f>
        <v>0.0012685185185185186</v>
      </c>
      <c r="AH184" s="121">
        <v>0.0012685185185185186</v>
      </c>
      <c r="AI184" s="91">
        <f>AJ184</f>
        <v>0.0017180555555555547</v>
      </c>
      <c r="AJ184" s="121">
        <v>0.0017180555555555547</v>
      </c>
      <c r="AK184" s="90">
        <f>AL184</f>
        <v>29.792000000000012</v>
      </c>
      <c r="AL184" s="124">
        <v>29.792000000000012</v>
      </c>
      <c r="AM184" s="91">
        <f>AN184</f>
        <v>0.000673611111111111</v>
      </c>
      <c r="AN184" s="121">
        <v>0.000673611111111111</v>
      </c>
    </row>
    <row r="185" spans="1:40" ht="11.25">
      <c r="A185" s="72">
        <f>B184-1</f>
        <v>209</v>
      </c>
      <c r="B185" s="110"/>
      <c r="C185" s="107">
        <f>D184+$O$1</f>
        <v>5.9799999999999995</v>
      </c>
      <c r="D185" s="124"/>
      <c r="E185" s="107">
        <f>F184+$O$1</f>
        <v>7.9799999999999995</v>
      </c>
      <c r="F185" s="124"/>
      <c r="G185" s="107">
        <f>H184+$O$1</f>
        <v>12.209999999999999</v>
      </c>
      <c r="H185" s="124"/>
      <c r="I185" s="91">
        <f>J184+$P$1</f>
        <v>0.0011401157407407406</v>
      </c>
      <c r="J185" s="121"/>
      <c r="K185" s="91">
        <f>L184+$P$1</f>
        <v>0.0015519675925925926</v>
      </c>
      <c r="L185" s="121"/>
      <c r="M185" s="107" t="e">
        <f>N184+$O$1</f>
        <v>#REF!</v>
      </c>
      <c r="N185" s="124"/>
      <c r="O185" s="91">
        <f>P184+$P$1</f>
        <v>0.0006636342592592596</v>
      </c>
      <c r="P185" s="121"/>
      <c r="Q185" s="78">
        <v>558</v>
      </c>
      <c r="R185" s="98">
        <v>557.56</v>
      </c>
      <c r="S185" s="118">
        <v>12.26</v>
      </c>
      <c r="T185" s="119">
        <v>62.64</v>
      </c>
      <c r="U185" s="101">
        <v>181</v>
      </c>
      <c r="V185" s="102">
        <v>481</v>
      </c>
      <c r="W185" s="103">
        <v>10.72</v>
      </c>
      <c r="X185" s="104">
        <v>48.75</v>
      </c>
      <c r="Y185" s="86">
        <f>Z184-1</f>
        <v>209</v>
      </c>
      <c r="Z185" s="115"/>
      <c r="AA185" s="90">
        <f>AB184+0.01</f>
        <v>6.16</v>
      </c>
      <c r="AB185" s="124"/>
      <c r="AC185" s="90">
        <f>AD184+0.01</f>
        <v>8.54</v>
      </c>
      <c r="AD185" s="124"/>
      <c r="AE185" s="90">
        <f>AF184+0.01</f>
        <v>13.26</v>
      </c>
      <c r="AF185" s="124"/>
      <c r="AG185" s="91">
        <f>AH184+$AM$3</f>
        <v>0.0012686342592592595</v>
      </c>
      <c r="AH185" s="121"/>
      <c r="AI185" s="91">
        <f>AJ184+$AM$3</f>
        <v>0.0017181712962962955</v>
      </c>
      <c r="AJ185" s="121"/>
      <c r="AK185" s="90">
        <f>AL184+0.01</f>
        <v>29.802000000000014</v>
      </c>
      <c r="AL185" s="124"/>
      <c r="AM185" s="91">
        <f>AN184+$AM$3</f>
        <v>0.0006737268518518518</v>
      </c>
      <c r="AN185" s="121"/>
    </row>
    <row r="186" spans="1:40" ht="11.25">
      <c r="A186" s="72">
        <f>B186</f>
        <v>209</v>
      </c>
      <c r="B186" s="110">
        <v>209</v>
      </c>
      <c r="C186" s="107">
        <f>D186</f>
        <v>5.98</v>
      </c>
      <c r="D186" s="124">
        <v>5.98</v>
      </c>
      <c r="E186" s="107">
        <f>F186</f>
        <v>7.99</v>
      </c>
      <c r="F186" s="124">
        <v>7.99</v>
      </c>
      <c r="G186" s="107">
        <f>H186</f>
        <v>12.23</v>
      </c>
      <c r="H186" s="124">
        <v>12.23</v>
      </c>
      <c r="I186" s="91">
        <f>J186</f>
        <v>0.0011430370370370368</v>
      </c>
      <c r="J186" s="121">
        <v>0.0011430370370370368</v>
      </c>
      <c r="K186" s="91">
        <f>L186</f>
        <v>0.0015559259259259259</v>
      </c>
      <c r="L186" s="121">
        <v>0.0015559259259259259</v>
      </c>
      <c r="M186" s="107" t="e">
        <f>N186</f>
        <v>#REF!</v>
      </c>
      <c r="N186" s="124" t="e">
        <f>N188-(#REF!-#REF!)/50</f>
        <v>#REF!</v>
      </c>
      <c r="O186" s="91">
        <f>P186</f>
        <v>0.0006644814814814818</v>
      </c>
      <c r="P186" s="121">
        <v>0.0006644814814814818</v>
      </c>
      <c r="Q186" s="78">
        <v>559</v>
      </c>
      <c r="R186" s="98">
        <v>559.32</v>
      </c>
      <c r="S186" s="118">
        <v>12.3</v>
      </c>
      <c r="T186" s="119">
        <v>62.92</v>
      </c>
      <c r="U186" s="101">
        <v>182</v>
      </c>
      <c r="V186" s="102">
        <v>482</v>
      </c>
      <c r="W186" s="103">
        <v>10.75</v>
      </c>
      <c r="X186" s="104">
        <v>48.96</v>
      </c>
      <c r="Y186" s="86">
        <f>Z186</f>
        <v>209</v>
      </c>
      <c r="Z186" s="115">
        <v>209</v>
      </c>
      <c r="AA186" s="90">
        <f>AB186</f>
        <v>6.16</v>
      </c>
      <c r="AB186" s="124">
        <v>6.16</v>
      </c>
      <c r="AC186" s="90">
        <f>AD186</f>
        <v>8.55</v>
      </c>
      <c r="AD186" s="124">
        <v>8.55</v>
      </c>
      <c r="AE186" s="90">
        <f>AF186</f>
        <v>13.27</v>
      </c>
      <c r="AF186" s="124">
        <v>13.27</v>
      </c>
      <c r="AG186" s="91">
        <f>AH186</f>
        <v>0.0012712962962962964</v>
      </c>
      <c r="AH186" s="121">
        <v>0.0012712962962962964</v>
      </c>
      <c r="AI186" s="91">
        <f>AJ186</f>
        <v>0.0017219444444444437</v>
      </c>
      <c r="AJ186" s="121">
        <v>0.0017219444444444437</v>
      </c>
      <c r="AK186" s="90">
        <f>AL186</f>
        <v>29.83680000000001</v>
      </c>
      <c r="AL186" s="124">
        <v>29.83680000000001</v>
      </c>
      <c r="AM186" s="91">
        <f>AN186</f>
        <v>0.000674537037037037</v>
      </c>
      <c r="AN186" s="121">
        <v>0.000674537037037037</v>
      </c>
    </row>
    <row r="187" spans="1:40" ht="11.25">
      <c r="A187" s="72">
        <f>B186-1</f>
        <v>208</v>
      </c>
      <c r="B187" s="110"/>
      <c r="C187" s="107">
        <f>D186+$O$1</f>
        <v>5.99</v>
      </c>
      <c r="D187" s="124"/>
      <c r="E187" s="107">
        <f>F186+$O$1</f>
        <v>8</v>
      </c>
      <c r="F187" s="124"/>
      <c r="G187" s="107">
        <f>H186+$O$1</f>
        <v>12.24</v>
      </c>
      <c r="H187" s="124"/>
      <c r="I187" s="91">
        <f>J186+$P$1</f>
        <v>0.0011431527777777777</v>
      </c>
      <c r="J187" s="121"/>
      <c r="K187" s="91">
        <f>L186+$P$1</f>
        <v>0.0015560416666666667</v>
      </c>
      <c r="L187" s="121"/>
      <c r="M187" s="107" t="e">
        <f>N186+$O$1</f>
        <v>#REF!</v>
      </c>
      <c r="N187" s="124"/>
      <c r="O187" s="91">
        <f>P186+$P$1</f>
        <v>0.0006645972222222226</v>
      </c>
      <c r="P187" s="121"/>
      <c r="Q187" s="78">
        <v>561</v>
      </c>
      <c r="R187" s="98">
        <v>561.08</v>
      </c>
      <c r="S187" s="118">
        <v>12.35</v>
      </c>
      <c r="T187" s="119">
        <v>63.19</v>
      </c>
      <c r="U187" s="101">
        <v>183</v>
      </c>
      <c r="V187" s="102">
        <v>483</v>
      </c>
      <c r="W187" s="103">
        <v>10.79</v>
      </c>
      <c r="X187" s="104">
        <v>49.17</v>
      </c>
      <c r="Y187" s="86">
        <f>Z186-1</f>
        <v>208</v>
      </c>
      <c r="Z187" s="115"/>
      <c r="AA187" s="90">
        <f>AB186+0.01</f>
        <v>6.17</v>
      </c>
      <c r="AB187" s="124"/>
      <c r="AC187" s="90">
        <f>AD186+0.01</f>
        <v>8.56</v>
      </c>
      <c r="AD187" s="124"/>
      <c r="AE187" s="90">
        <f>AF186+0.01</f>
        <v>13.28</v>
      </c>
      <c r="AF187" s="124"/>
      <c r="AG187" s="91">
        <f>AH186+$AM$3</f>
        <v>0.0012714120370370373</v>
      </c>
      <c r="AH187" s="121"/>
      <c r="AI187" s="91">
        <f>AJ186+$AM$3</f>
        <v>0.0017220601851851845</v>
      </c>
      <c r="AJ187" s="121"/>
      <c r="AK187" s="90">
        <f>AL186+0.01</f>
        <v>29.846800000000012</v>
      </c>
      <c r="AL187" s="124"/>
      <c r="AM187" s="91">
        <f>AN186+$AM$3</f>
        <v>0.0006746527777777777</v>
      </c>
      <c r="AN187" s="121"/>
    </row>
    <row r="188" spans="1:40" ht="11.25">
      <c r="A188" s="72">
        <f>B188</f>
        <v>208</v>
      </c>
      <c r="B188" s="116">
        <v>208</v>
      </c>
      <c r="C188" s="107">
        <f>D188</f>
        <v>6</v>
      </c>
      <c r="D188" s="124">
        <v>6</v>
      </c>
      <c r="E188" s="107">
        <f>F188</f>
        <v>8.01</v>
      </c>
      <c r="F188" s="124">
        <v>8.01</v>
      </c>
      <c r="G188" s="107">
        <f>H188</f>
        <v>12.25</v>
      </c>
      <c r="H188" s="124">
        <v>12.25</v>
      </c>
      <c r="I188" s="91">
        <f>J188</f>
        <v>0.0011460740740740739</v>
      </c>
      <c r="J188" s="121">
        <v>0.0011460740740740739</v>
      </c>
      <c r="K188" s="91">
        <f>L188</f>
        <v>0.00156</v>
      </c>
      <c r="L188" s="121">
        <v>0.00156</v>
      </c>
      <c r="M188" s="107" t="e">
        <f>N188</f>
        <v>#REF!</v>
      </c>
      <c r="N188" s="124" t="e">
        <f>N190-(#REF!-#REF!)/50</f>
        <v>#REF!</v>
      </c>
      <c r="O188" s="91">
        <f>P188</f>
        <v>0.0006654444444444447</v>
      </c>
      <c r="P188" s="121">
        <v>0.0006654444444444447</v>
      </c>
      <c r="Q188" s="78">
        <v>563</v>
      </c>
      <c r="R188" s="98">
        <v>562.84</v>
      </c>
      <c r="S188" s="118">
        <v>12.39</v>
      </c>
      <c r="T188" s="119">
        <v>63.46</v>
      </c>
      <c r="U188" s="101">
        <v>184</v>
      </c>
      <c r="V188" s="102">
        <v>485</v>
      </c>
      <c r="W188" s="103">
        <v>10.82</v>
      </c>
      <c r="X188" s="104">
        <v>49.38</v>
      </c>
      <c r="Y188" s="86">
        <f>Z188</f>
        <v>208</v>
      </c>
      <c r="Z188" s="115">
        <v>208</v>
      </c>
      <c r="AA188" s="90">
        <f>AB188</f>
        <v>6.17</v>
      </c>
      <c r="AB188" s="124">
        <v>6.17</v>
      </c>
      <c r="AC188" s="90">
        <f>AD188</f>
        <v>8.56</v>
      </c>
      <c r="AD188" s="124">
        <v>8.56</v>
      </c>
      <c r="AE188" s="90">
        <f>AF188</f>
        <v>13.29</v>
      </c>
      <c r="AF188" s="124">
        <v>13.29</v>
      </c>
      <c r="AG188" s="91">
        <f>AH188</f>
        <v>0.0012740740740740742</v>
      </c>
      <c r="AH188" s="121">
        <v>0.0012740740740740742</v>
      </c>
      <c r="AI188" s="91">
        <f>AJ188</f>
        <v>0.0017258333333333327</v>
      </c>
      <c r="AJ188" s="121">
        <v>0.0017258333333333327</v>
      </c>
      <c r="AK188" s="90">
        <f>AL188</f>
        <v>29.88160000000001</v>
      </c>
      <c r="AL188" s="124">
        <v>29.88160000000001</v>
      </c>
      <c r="AM188" s="91">
        <f>AN188</f>
        <v>0.0006754629629629629</v>
      </c>
      <c r="AN188" s="121">
        <v>0.0006754629629629629</v>
      </c>
    </row>
    <row r="189" spans="1:40" ht="11.25">
      <c r="A189" s="72">
        <f>B188-1</f>
        <v>207</v>
      </c>
      <c r="B189" s="116"/>
      <c r="C189" s="107">
        <f>D188+$O$1</f>
        <v>6.01</v>
      </c>
      <c r="D189" s="124"/>
      <c r="E189" s="107">
        <f>F188+$O$1</f>
        <v>8.02</v>
      </c>
      <c r="F189" s="124"/>
      <c r="G189" s="107">
        <f>H188+$O$1</f>
        <v>12.26</v>
      </c>
      <c r="H189" s="124"/>
      <c r="I189" s="91">
        <f>J188+$P$1</f>
        <v>0.0011461898148148147</v>
      </c>
      <c r="J189" s="121"/>
      <c r="K189" s="91">
        <f>L188+$P$1</f>
        <v>0.0015601157407407408</v>
      </c>
      <c r="L189" s="121"/>
      <c r="M189" s="107" t="e">
        <f>N188+$O$1</f>
        <v>#REF!</v>
      </c>
      <c r="N189" s="124"/>
      <c r="O189" s="91">
        <f>P188+$P$1</f>
        <v>0.0006655601851851855</v>
      </c>
      <c r="P189" s="121"/>
      <c r="Q189" s="78">
        <v>565</v>
      </c>
      <c r="R189" s="98">
        <v>564.6</v>
      </c>
      <c r="S189" s="118">
        <v>12.43</v>
      </c>
      <c r="T189" s="119">
        <v>63.74</v>
      </c>
      <c r="U189" s="101">
        <v>185</v>
      </c>
      <c r="V189" s="102">
        <v>486</v>
      </c>
      <c r="W189" s="103">
        <v>10.86</v>
      </c>
      <c r="X189" s="104">
        <v>49.59</v>
      </c>
      <c r="Y189" s="86">
        <f>Z188-1</f>
        <v>207</v>
      </c>
      <c r="Z189" s="115"/>
      <c r="AA189" s="90">
        <f>AB188+0.01</f>
        <v>6.18</v>
      </c>
      <c r="AB189" s="124"/>
      <c r="AC189" s="90">
        <f>AD188+0.01</f>
        <v>8.57</v>
      </c>
      <c r="AD189" s="124"/>
      <c r="AE189" s="90">
        <f>AF188+0.01</f>
        <v>13.299999999999999</v>
      </c>
      <c r="AF189" s="124"/>
      <c r="AG189" s="91">
        <f>AH188+$AM$3</f>
        <v>0.001274189814814815</v>
      </c>
      <c r="AH189" s="121"/>
      <c r="AI189" s="91">
        <f>AJ188+$AM$3</f>
        <v>0.0017259490740740735</v>
      </c>
      <c r="AJ189" s="121"/>
      <c r="AK189" s="90">
        <f>AL188+0.01</f>
        <v>29.89160000000001</v>
      </c>
      <c r="AL189" s="124"/>
      <c r="AM189" s="91">
        <f>AN188+$AM$3</f>
        <v>0.0006755787037037036</v>
      </c>
      <c r="AN189" s="121"/>
    </row>
    <row r="190" spans="1:40" ht="11.25">
      <c r="A190" s="72">
        <f>B190</f>
        <v>207</v>
      </c>
      <c r="B190" s="110">
        <v>207</v>
      </c>
      <c r="C190" s="107">
        <f>D190</f>
        <v>6.01</v>
      </c>
      <c r="D190" s="124">
        <v>6.01</v>
      </c>
      <c r="E190" s="107">
        <f>F190</f>
        <v>8.03</v>
      </c>
      <c r="F190" s="124">
        <v>8.03</v>
      </c>
      <c r="G190" s="107">
        <f>H190</f>
        <v>12.28</v>
      </c>
      <c r="H190" s="124">
        <v>12.28</v>
      </c>
      <c r="I190" s="91">
        <f>J190</f>
        <v>0.001149111111111111</v>
      </c>
      <c r="J190" s="121">
        <v>0.001149111111111111</v>
      </c>
      <c r="K190" s="91">
        <f>L190</f>
        <v>0.001564074074074074</v>
      </c>
      <c r="L190" s="121">
        <v>0.001564074074074074</v>
      </c>
      <c r="M190" s="107" t="e">
        <f>N190</f>
        <v>#REF!</v>
      </c>
      <c r="N190" s="124" t="e">
        <f>N192-(#REF!-#REF!)/50</f>
        <v>#REF!</v>
      </c>
      <c r="O190" s="91">
        <f>P190</f>
        <v>0.0006664074074074077</v>
      </c>
      <c r="P190" s="121">
        <v>0.0006664074074074077</v>
      </c>
      <c r="Q190" s="78">
        <v>566</v>
      </c>
      <c r="R190" s="98">
        <v>566.36</v>
      </c>
      <c r="S190" s="118">
        <v>12.48</v>
      </c>
      <c r="T190" s="119">
        <v>64.01</v>
      </c>
      <c r="U190" s="101">
        <v>186</v>
      </c>
      <c r="V190" s="102">
        <v>488</v>
      </c>
      <c r="W190" s="103">
        <v>10.9</v>
      </c>
      <c r="X190" s="104">
        <v>49.8</v>
      </c>
      <c r="Y190" s="86">
        <f>Z190</f>
        <v>207</v>
      </c>
      <c r="Z190" s="115">
        <v>207</v>
      </c>
      <c r="AA190" s="90">
        <f>AB190</f>
        <v>6.18</v>
      </c>
      <c r="AB190" s="124">
        <v>6.18</v>
      </c>
      <c r="AC190" s="90">
        <f>AD190</f>
        <v>8.58</v>
      </c>
      <c r="AD190" s="124">
        <v>8.58</v>
      </c>
      <c r="AE190" s="90">
        <f>AF190</f>
        <v>13.31</v>
      </c>
      <c r="AF190" s="124">
        <v>13.31</v>
      </c>
      <c r="AG190" s="91">
        <f>AH190</f>
        <v>0.001276851851851852</v>
      </c>
      <c r="AH190" s="121">
        <v>0.001276851851851852</v>
      </c>
      <c r="AI190" s="91">
        <f>AJ190</f>
        <v>0.0017297222222222217</v>
      </c>
      <c r="AJ190" s="121">
        <v>0.0017297222222222217</v>
      </c>
      <c r="AK190" s="90">
        <f>AL190</f>
        <v>29.926400000000008</v>
      </c>
      <c r="AL190" s="124">
        <v>29.926400000000008</v>
      </c>
      <c r="AM190" s="91">
        <f>AN190</f>
        <v>0.0006763888888888888</v>
      </c>
      <c r="AN190" s="121">
        <v>0.0006763888888888888</v>
      </c>
    </row>
    <row r="191" spans="1:40" ht="11.25">
      <c r="A191" s="72">
        <f>B190-1</f>
        <v>206</v>
      </c>
      <c r="B191" s="110"/>
      <c r="C191" s="107">
        <f>D190+$O$1</f>
        <v>6.02</v>
      </c>
      <c r="D191" s="124"/>
      <c r="E191" s="107">
        <f>F190+$O$1</f>
        <v>8.04</v>
      </c>
      <c r="F191" s="124"/>
      <c r="G191" s="107">
        <f>H190+$O$1</f>
        <v>12.29</v>
      </c>
      <c r="H191" s="124"/>
      <c r="I191" s="91">
        <f>J190+$P$1</f>
        <v>0.0011492268518518518</v>
      </c>
      <c r="J191" s="121"/>
      <c r="K191" s="91">
        <f>L190+$P$1</f>
        <v>0.001564189814814815</v>
      </c>
      <c r="L191" s="121"/>
      <c r="M191" s="107" t="e">
        <f>N190+$O$1</f>
        <v>#REF!</v>
      </c>
      <c r="N191" s="124"/>
      <c r="O191" s="91">
        <f>P190+$P$1</f>
        <v>0.0006665231481481484</v>
      </c>
      <c r="P191" s="121"/>
      <c r="Q191" s="78">
        <v>568</v>
      </c>
      <c r="R191" s="98">
        <v>568.12</v>
      </c>
      <c r="S191" s="118">
        <v>12.52</v>
      </c>
      <c r="T191" s="119">
        <v>64.28</v>
      </c>
      <c r="U191" s="101">
        <v>187</v>
      </c>
      <c r="V191" s="102">
        <v>489</v>
      </c>
      <c r="W191" s="103">
        <v>10.93</v>
      </c>
      <c r="X191" s="104">
        <v>50.01</v>
      </c>
      <c r="Y191" s="86">
        <f>Z190-1</f>
        <v>206</v>
      </c>
      <c r="Z191" s="115"/>
      <c r="AA191" s="90">
        <f>AB190+0.01</f>
        <v>6.1899999999999995</v>
      </c>
      <c r="AB191" s="124"/>
      <c r="AC191" s="90">
        <f>AD190+0.01</f>
        <v>8.59</v>
      </c>
      <c r="AD191" s="124"/>
      <c r="AE191" s="90">
        <f>AF190+0.01</f>
        <v>13.32</v>
      </c>
      <c r="AF191" s="124"/>
      <c r="AG191" s="91">
        <f>AH190+$AM$3</f>
        <v>0.0012769675925925928</v>
      </c>
      <c r="AH191" s="121"/>
      <c r="AI191" s="91">
        <f>AJ190+$AM$3</f>
        <v>0.0017298379629629625</v>
      </c>
      <c r="AJ191" s="121"/>
      <c r="AK191" s="90">
        <f>AL190+0.01</f>
        <v>29.93640000000001</v>
      </c>
      <c r="AL191" s="124"/>
      <c r="AM191" s="91">
        <f>AN190+$AM$3</f>
        <v>0.0006765046296296295</v>
      </c>
      <c r="AN191" s="121"/>
    </row>
    <row r="192" spans="1:40" ht="11.25">
      <c r="A192" s="72">
        <f>B192</f>
        <v>206</v>
      </c>
      <c r="B192" s="110">
        <v>206</v>
      </c>
      <c r="C192" s="107">
        <f>D192</f>
        <v>6.02</v>
      </c>
      <c r="D192" s="124">
        <v>6.02</v>
      </c>
      <c r="E192" s="107">
        <f>F192</f>
        <v>8.04</v>
      </c>
      <c r="F192" s="124">
        <v>8.04</v>
      </c>
      <c r="G192" s="107">
        <f>H192</f>
        <v>12.3</v>
      </c>
      <c r="H192" s="124">
        <v>12.3</v>
      </c>
      <c r="I192" s="91">
        <f>J192</f>
        <v>0.001152148148148148</v>
      </c>
      <c r="J192" s="121">
        <v>0.001152148148148148</v>
      </c>
      <c r="K192" s="91">
        <f>L192</f>
        <v>0.0015681481481481482</v>
      </c>
      <c r="L192" s="121">
        <v>0.0015681481481481482</v>
      </c>
      <c r="M192" s="107" t="e">
        <f>N192</f>
        <v>#REF!</v>
      </c>
      <c r="N192" s="124" t="e">
        <f>N194-(#REF!-#REF!)/50</f>
        <v>#REF!</v>
      </c>
      <c r="O192" s="91">
        <f>P192</f>
        <v>0.0006673703703703706</v>
      </c>
      <c r="P192" s="121">
        <v>0.0006673703703703706</v>
      </c>
      <c r="Q192" s="78">
        <v>570</v>
      </c>
      <c r="R192" s="98">
        <v>569.88</v>
      </c>
      <c r="S192" s="118">
        <v>12.56</v>
      </c>
      <c r="T192" s="119">
        <v>64.56</v>
      </c>
      <c r="U192" s="101">
        <v>188</v>
      </c>
      <c r="V192" s="102">
        <v>490</v>
      </c>
      <c r="W192" s="103">
        <v>10.97</v>
      </c>
      <c r="X192" s="104">
        <v>50.21</v>
      </c>
      <c r="Y192" s="86">
        <f>Z192</f>
        <v>206</v>
      </c>
      <c r="Z192" s="115">
        <v>206</v>
      </c>
      <c r="AA192" s="90">
        <f>AB192</f>
        <v>6.19</v>
      </c>
      <c r="AB192" s="124">
        <v>6.19</v>
      </c>
      <c r="AC192" s="90">
        <f>AD192</f>
        <v>8.6</v>
      </c>
      <c r="AD192" s="124">
        <v>8.6</v>
      </c>
      <c r="AE192" s="90">
        <f>AF192</f>
        <v>13.33</v>
      </c>
      <c r="AF192" s="124">
        <v>13.33</v>
      </c>
      <c r="AG192" s="91">
        <f>AH192</f>
        <v>0.0012796296296296297</v>
      </c>
      <c r="AH192" s="121">
        <v>0.0012796296296296297</v>
      </c>
      <c r="AI192" s="91">
        <f>AJ192</f>
        <v>0.0017336111111111107</v>
      </c>
      <c r="AJ192" s="121">
        <v>0.0017336111111111107</v>
      </c>
      <c r="AK192" s="90">
        <f>AL192</f>
        <v>29.971200000000007</v>
      </c>
      <c r="AL192" s="124">
        <v>29.971200000000007</v>
      </c>
      <c r="AM192" s="91">
        <f>AN192</f>
        <v>0.0006773148148148147</v>
      </c>
      <c r="AN192" s="121">
        <v>0.0006773148148148147</v>
      </c>
    </row>
    <row r="193" spans="1:40" ht="11.25">
      <c r="A193" s="72">
        <f>B192-1</f>
        <v>205</v>
      </c>
      <c r="B193" s="110"/>
      <c r="C193" s="107">
        <f>D192+$O$1</f>
        <v>6.029999999999999</v>
      </c>
      <c r="D193" s="124"/>
      <c r="E193" s="107">
        <f>F192+$O$1</f>
        <v>8.049999999999999</v>
      </c>
      <c r="F193" s="124"/>
      <c r="G193" s="107">
        <f>H192+$O$1</f>
        <v>12.31</v>
      </c>
      <c r="H193" s="124"/>
      <c r="I193" s="91">
        <f>J192+$P$1</f>
        <v>0.0011522638888888889</v>
      </c>
      <c r="J193" s="121"/>
      <c r="K193" s="91">
        <f>L192+$P$1</f>
        <v>0.001568263888888889</v>
      </c>
      <c r="L193" s="121"/>
      <c r="M193" s="107" t="e">
        <f>N192+$O$1</f>
        <v>#REF!</v>
      </c>
      <c r="N193" s="124"/>
      <c r="O193" s="91">
        <f>P192+$P$1</f>
        <v>0.0006674861111111113</v>
      </c>
      <c r="P193" s="121"/>
      <c r="Q193" s="78">
        <v>572</v>
      </c>
      <c r="R193" s="98">
        <v>571.64</v>
      </c>
      <c r="S193" s="118">
        <v>12.6</v>
      </c>
      <c r="T193" s="119">
        <v>64.83</v>
      </c>
      <c r="U193" s="101">
        <v>189</v>
      </c>
      <c r="V193" s="102">
        <v>492</v>
      </c>
      <c r="W193" s="103">
        <v>11</v>
      </c>
      <c r="X193" s="104">
        <v>50.42</v>
      </c>
      <c r="Y193" s="86">
        <f>Z192-1</f>
        <v>205</v>
      </c>
      <c r="Z193" s="115"/>
      <c r="AA193" s="90">
        <f>AB192+0.01</f>
        <v>6.2</v>
      </c>
      <c r="AB193" s="124"/>
      <c r="AC193" s="90">
        <f>AD192+0.01</f>
        <v>8.61</v>
      </c>
      <c r="AD193" s="124"/>
      <c r="AE193" s="90">
        <f>AF192+0.01</f>
        <v>13.34</v>
      </c>
      <c r="AF193" s="124"/>
      <c r="AG193" s="91">
        <f>AH192+$AM$3</f>
        <v>0.0012797453703703705</v>
      </c>
      <c r="AH193" s="121"/>
      <c r="AI193" s="91">
        <f>AJ192+$AM$3</f>
        <v>0.0017337268518518515</v>
      </c>
      <c r="AJ193" s="121"/>
      <c r="AK193" s="90">
        <f>AL192+0.01</f>
        <v>29.98120000000001</v>
      </c>
      <c r="AL193" s="124"/>
      <c r="AM193" s="91">
        <f>AN192+$AM$3</f>
        <v>0.0006774305555555555</v>
      </c>
      <c r="AN193" s="121"/>
    </row>
    <row r="194" spans="1:40" ht="11.25">
      <c r="A194" s="72">
        <f>B194</f>
        <v>205</v>
      </c>
      <c r="B194" s="116">
        <v>205</v>
      </c>
      <c r="C194" s="107">
        <f>D194</f>
        <v>6.03</v>
      </c>
      <c r="D194" s="124">
        <v>6.03</v>
      </c>
      <c r="E194" s="107">
        <f>F194</f>
        <v>8.06</v>
      </c>
      <c r="F194" s="124">
        <v>8.06</v>
      </c>
      <c r="G194" s="107">
        <f>H194</f>
        <v>12.33</v>
      </c>
      <c r="H194" s="124">
        <v>12.33</v>
      </c>
      <c r="I194" s="91">
        <f>J194</f>
        <v>0.001155185185185185</v>
      </c>
      <c r="J194" s="121">
        <v>0.001155185185185185</v>
      </c>
      <c r="K194" s="91">
        <f>L194</f>
        <v>0.0015722222222222223</v>
      </c>
      <c r="L194" s="121">
        <v>0.0015722222222222223</v>
      </c>
      <c r="M194" s="107" t="e">
        <f>N194</f>
        <v>#REF!</v>
      </c>
      <c r="N194" s="124" t="e">
        <f>N196-(#REF!-#REF!)/50</f>
        <v>#REF!</v>
      </c>
      <c r="O194" s="91">
        <f>P194</f>
        <v>0.0006683333333333335</v>
      </c>
      <c r="P194" s="121">
        <v>0.0006683333333333335</v>
      </c>
      <c r="Q194" s="78">
        <v>573</v>
      </c>
      <c r="R194" s="98">
        <v>573.4</v>
      </c>
      <c r="S194" s="118">
        <v>12.65</v>
      </c>
      <c r="T194" s="119">
        <v>65.1</v>
      </c>
      <c r="U194" s="101">
        <v>190</v>
      </c>
      <c r="V194" s="102">
        <v>493</v>
      </c>
      <c r="W194" s="103">
        <v>11.04</v>
      </c>
      <c r="X194" s="104">
        <v>50.63</v>
      </c>
      <c r="Y194" s="86">
        <f>Z194</f>
        <v>205</v>
      </c>
      <c r="Z194" s="115">
        <v>205</v>
      </c>
      <c r="AA194" s="90">
        <f>AB194</f>
        <v>6.2</v>
      </c>
      <c r="AB194" s="124">
        <v>6.2</v>
      </c>
      <c r="AC194" s="90">
        <f>AD194</f>
        <v>8.62</v>
      </c>
      <c r="AD194" s="124">
        <v>8.62</v>
      </c>
      <c r="AE194" s="90">
        <f>AF194</f>
        <v>13.35</v>
      </c>
      <c r="AF194" s="124">
        <v>13.35</v>
      </c>
      <c r="AG194" s="91">
        <f>AH194</f>
        <v>0.0012824074074074075</v>
      </c>
      <c r="AH194" s="121">
        <v>0.0012824074074074075</v>
      </c>
      <c r="AI194" s="91">
        <f>AJ194</f>
        <v>0.0017374999999999997</v>
      </c>
      <c r="AJ194" s="121">
        <v>0.0017374999999999997</v>
      </c>
      <c r="AK194" s="90">
        <f>AL194</f>
        <v>30.016000000000005</v>
      </c>
      <c r="AL194" s="124">
        <v>30.016000000000005</v>
      </c>
      <c r="AM194" s="91">
        <f>AN194</f>
        <v>0.0006782407407407406</v>
      </c>
      <c r="AN194" s="121">
        <v>0.0006782407407407406</v>
      </c>
    </row>
    <row r="195" spans="1:40" ht="11.25">
      <c r="A195" s="72">
        <f>B194-1</f>
        <v>204</v>
      </c>
      <c r="B195" s="116"/>
      <c r="C195" s="107">
        <f>D194+$O$1</f>
        <v>6.04</v>
      </c>
      <c r="D195" s="124"/>
      <c r="E195" s="107">
        <f>F194+$O$1</f>
        <v>8.07</v>
      </c>
      <c r="F195" s="124"/>
      <c r="G195" s="107">
        <f>H194+$O$1</f>
        <v>12.34</v>
      </c>
      <c r="H195" s="124"/>
      <c r="I195" s="91">
        <f>J194+$P$1</f>
        <v>0.001155300925925926</v>
      </c>
      <c r="J195" s="121"/>
      <c r="K195" s="91">
        <f>L194+$P$1</f>
        <v>0.001572337962962963</v>
      </c>
      <c r="L195" s="121"/>
      <c r="M195" s="107" t="e">
        <f>N194+$O$1</f>
        <v>#REF!</v>
      </c>
      <c r="N195" s="124"/>
      <c r="O195" s="91">
        <f>P194+$P$1</f>
        <v>0.0006684490740740742</v>
      </c>
      <c r="P195" s="121"/>
      <c r="Q195" s="78">
        <v>575</v>
      </c>
      <c r="R195" s="98">
        <v>575.16</v>
      </c>
      <c r="S195" s="118">
        <v>12.69</v>
      </c>
      <c r="T195" s="119">
        <v>65.38</v>
      </c>
      <c r="U195" s="101">
        <v>191</v>
      </c>
      <c r="V195" s="102">
        <v>495</v>
      </c>
      <c r="W195" s="103">
        <v>11.08</v>
      </c>
      <c r="X195" s="104">
        <v>50.84</v>
      </c>
      <c r="Y195" s="86">
        <f>Z194-1</f>
        <v>204</v>
      </c>
      <c r="Z195" s="115"/>
      <c r="AA195" s="90">
        <f>AB194+0.01</f>
        <v>6.21</v>
      </c>
      <c r="AB195" s="124"/>
      <c r="AC195" s="90">
        <f>AD194+0.01</f>
        <v>8.629999999999999</v>
      </c>
      <c r="AD195" s="124"/>
      <c r="AE195" s="90">
        <f>AF194+0.01</f>
        <v>13.36</v>
      </c>
      <c r="AF195" s="124"/>
      <c r="AG195" s="91">
        <f>AH194+$AM$3</f>
        <v>0.0012825231481481483</v>
      </c>
      <c r="AH195" s="121"/>
      <c r="AI195" s="91">
        <f>AJ194+$AM$3</f>
        <v>0.0017376157407407405</v>
      </c>
      <c r="AJ195" s="121"/>
      <c r="AK195" s="90">
        <f>AL194+0.01</f>
        <v>30.026000000000007</v>
      </c>
      <c r="AL195" s="124"/>
      <c r="AM195" s="91">
        <f>AN194+$AM$3</f>
        <v>0.0006783564814814814</v>
      </c>
      <c r="AN195" s="121"/>
    </row>
    <row r="196" spans="1:40" ht="11.25">
      <c r="A196" s="72">
        <f>B196</f>
        <v>204</v>
      </c>
      <c r="B196" s="110">
        <v>204</v>
      </c>
      <c r="C196" s="107">
        <f>D196</f>
        <v>6.04</v>
      </c>
      <c r="D196" s="124">
        <v>6.04</v>
      </c>
      <c r="E196" s="107">
        <f>F196</f>
        <v>8.08</v>
      </c>
      <c r="F196" s="124">
        <v>8.08</v>
      </c>
      <c r="G196" s="107">
        <f>H196</f>
        <v>12.35</v>
      </c>
      <c r="H196" s="124">
        <v>12.35</v>
      </c>
      <c r="I196" s="91">
        <f>J196</f>
        <v>0.0011582222222222222</v>
      </c>
      <c r="J196" s="121">
        <v>0.0011582222222222222</v>
      </c>
      <c r="K196" s="91">
        <f>L196</f>
        <v>0.0015762962962962963</v>
      </c>
      <c r="L196" s="121">
        <v>0.0015762962962962963</v>
      </c>
      <c r="M196" s="107" t="e">
        <f>N196</f>
        <v>#REF!</v>
      </c>
      <c r="N196" s="124" t="e">
        <f>N198-(#REF!-#REF!)/50</f>
        <v>#REF!</v>
      </c>
      <c r="O196" s="91">
        <f>P196</f>
        <v>0.0006692962962962964</v>
      </c>
      <c r="P196" s="121">
        <v>0.0006692962962962964</v>
      </c>
      <c r="Q196" s="78">
        <v>577</v>
      </c>
      <c r="R196" s="98">
        <v>576.92</v>
      </c>
      <c r="S196" s="118">
        <v>12.73</v>
      </c>
      <c r="T196" s="119">
        <v>65.65</v>
      </c>
      <c r="U196" s="101">
        <v>192</v>
      </c>
      <c r="V196" s="102">
        <v>496</v>
      </c>
      <c r="W196" s="103">
        <v>11.11</v>
      </c>
      <c r="X196" s="104">
        <v>51.05</v>
      </c>
      <c r="Y196" s="86">
        <f>Z196</f>
        <v>204</v>
      </c>
      <c r="Z196" s="115">
        <v>204</v>
      </c>
      <c r="AA196" s="90">
        <f>AB196</f>
        <v>6.22</v>
      </c>
      <c r="AB196" s="124">
        <v>6.22</v>
      </c>
      <c r="AC196" s="90">
        <f>AD196</f>
        <v>8.64</v>
      </c>
      <c r="AD196" s="124">
        <v>8.64</v>
      </c>
      <c r="AE196" s="90">
        <f>AF196</f>
        <v>13.38</v>
      </c>
      <c r="AF196" s="124">
        <v>13.38</v>
      </c>
      <c r="AG196" s="91">
        <f>AH196</f>
        <v>0.0012851851851851852</v>
      </c>
      <c r="AH196" s="121">
        <v>0.0012851851851851852</v>
      </c>
      <c r="AI196" s="91">
        <f>AJ196</f>
        <v>0.0017413888888888887</v>
      </c>
      <c r="AJ196" s="121">
        <v>0.0017413888888888887</v>
      </c>
      <c r="AK196" s="90">
        <f>AL196</f>
        <v>30.060800000000004</v>
      </c>
      <c r="AL196" s="124">
        <v>30.060800000000004</v>
      </c>
      <c r="AM196" s="91">
        <f>AN196</f>
        <v>0.0006791666666666666</v>
      </c>
      <c r="AN196" s="121">
        <v>0.0006791666666666666</v>
      </c>
    </row>
    <row r="197" spans="1:40" ht="11.25">
      <c r="A197" s="72">
        <f>B196-1</f>
        <v>203</v>
      </c>
      <c r="B197" s="110"/>
      <c r="C197" s="107">
        <f>D196+$O$1</f>
        <v>6.05</v>
      </c>
      <c r="D197" s="124"/>
      <c r="E197" s="107">
        <f>F196+$O$1</f>
        <v>8.09</v>
      </c>
      <c r="F197" s="124"/>
      <c r="G197" s="107">
        <f>H196+$O$1</f>
        <v>12.36</v>
      </c>
      <c r="H197" s="124"/>
      <c r="I197" s="91">
        <f>J196+$P$1</f>
        <v>0.001158337962962963</v>
      </c>
      <c r="J197" s="121"/>
      <c r="K197" s="91">
        <f>L196+$P$1</f>
        <v>0.0015764120370370372</v>
      </c>
      <c r="L197" s="121"/>
      <c r="M197" s="107" t="e">
        <f>N196+$O$1</f>
        <v>#REF!</v>
      </c>
      <c r="N197" s="124"/>
      <c r="O197" s="91">
        <f>P196+$P$1</f>
        <v>0.0006694120370370372</v>
      </c>
      <c r="P197" s="121"/>
      <c r="Q197" s="78">
        <v>579</v>
      </c>
      <c r="R197" s="98">
        <v>578.68</v>
      </c>
      <c r="S197" s="118">
        <v>12.78</v>
      </c>
      <c r="T197" s="119">
        <v>65.92</v>
      </c>
      <c r="U197" s="101">
        <v>193</v>
      </c>
      <c r="V197" s="102">
        <v>497</v>
      </c>
      <c r="W197" s="103">
        <v>11.15</v>
      </c>
      <c r="X197" s="104">
        <v>51.26</v>
      </c>
      <c r="Y197" s="86">
        <f>Z196-1</f>
        <v>203</v>
      </c>
      <c r="Z197" s="115"/>
      <c r="AA197" s="90">
        <f>AB196+0.01</f>
        <v>6.2299999999999995</v>
      </c>
      <c r="AB197" s="124"/>
      <c r="AC197" s="90">
        <f>AD196+0.01</f>
        <v>8.65</v>
      </c>
      <c r="AD197" s="124"/>
      <c r="AE197" s="90">
        <f>AF196+0.01</f>
        <v>13.39</v>
      </c>
      <c r="AF197" s="124"/>
      <c r="AG197" s="91">
        <f>AH196+$AM$3</f>
        <v>0.001285300925925926</v>
      </c>
      <c r="AH197" s="121"/>
      <c r="AI197" s="91">
        <f>AJ196+$AM$3</f>
        <v>0.0017415046296296295</v>
      </c>
      <c r="AJ197" s="121"/>
      <c r="AK197" s="90">
        <f>AL196+0.01</f>
        <v>30.070800000000006</v>
      </c>
      <c r="AL197" s="124"/>
      <c r="AM197" s="91">
        <f>AN196+$AM$3</f>
        <v>0.0006792824074074073</v>
      </c>
      <c r="AN197" s="121"/>
    </row>
    <row r="198" spans="1:40" ht="11.25">
      <c r="A198" s="72">
        <f>B198</f>
        <v>203</v>
      </c>
      <c r="B198" s="110">
        <v>203</v>
      </c>
      <c r="C198" s="107">
        <f>D198</f>
        <v>6.05</v>
      </c>
      <c r="D198" s="124">
        <v>6.05</v>
      </c>
      <c r="E198" s="107">
        <f>F198</f>
        <v>8.1</v>
      </c>
      <c r="F198" s="124">
        <v>8.1</v>
      </c>
      <c r="G198" s="107">
        <f>H198</f>
        <v>12.38</v>
      </c>
      <c r="H198" s="124">
        <v>12.38</v>
      </c>
      <c r="I198" s="91">
        <f>J198</f>
        <v>0.0011612592592592592</v>
      </c>
      <c r="J198" s="121">
        <v>0.0011612592592592592</v>
      </c>
      <c r="K198" s="91">
        <f>L198</f>
        <v>0.0015803703703703704</v>
      </c>
      <c r="L198" s="121">
        <v>0.0015803703703703704</v>
      </c>
      <c r="M198" s="107" t="e">
        <f>N198</f>
        <v>#REF!</v>
      </c>
      <c r="N198" s="124" t="e">
        <f>N200-(#REF!-#REF!)/50</f>
        <v>#REF!</v>
      </c>
      <c r="O198" s="91">
        <f>P198</f>
        <v>0.0006702592592592593</v>
      </c>
      <c r="P198" s="121">
        <v>0.0006702592592592593</v>
      </c>
      <c r="Q198" s="78">
        <v>582</v>
      </c>
      <c r="R198" s="98">
        <v>580.44</v>
      </c>
      <c r="S198" s="118">
        <v>12.82</v>
      </c>
      <c r="T198" s="119">
        <v>66.2</v>
      </c>
      <c r="U198" s="101">
        <v>194</v>
      </c>
      <c r="V198" s="102">
        <v>499</v>
      </c>
      <c r="W198" s="103">
        <v>11.18</v>
      </c>
      <c r="X198" s="104">
        <v>51.47</v>
      </c>
      <c r="Y198" s="86">
        <f>Z198</f>
        <v>203</v>
      </c>
      <c r="Z198" s="115">
        <v>203</v>
      </c>
      <c r="AA198" s="90">
        <f>AB198</f>
        <v>6.23</v>
      </c>
      <c r="AB198" s="124">
        <v>6.23</v>
      </c>
      <c r="AC198" s="90">
        <f>AD198</f>
        <v>8.66</v>
      </c>
      <c r="AD198" s="124">
        <v>8.66</v>
      </c>
      <c r="AE198" s="90">
        <f>AF198</f>
        <v>13.4</v>
      </c>
      <c r="AF198" s="124">
        <v>13.4</v>
      </c>
      <c r="AG198" s="91">
        <f>AH198</f>
        <v>0.001287962962962963</v>
      </c>
      <c r="AH198" s="121">
        <v>0.001287962962962963</v>
      </c>
      <c r="AI198" s="91">
        <f>AJ198</f>
        <v>0.0017452777777777777</v>
      </c>
      <c r="AJ198" s="121">
        <v>0.0017452777777777777</v>
      </c>
      <c r="AK198" s="90">
        <f>AL198</f>
        <v>30.105600000000003</v>
      </c>
      <c r="AL198" s="124">
        <v>30.105600000000003</v>
      </c>
      <c r="AM198" s="91">
        <f>AN198</f>
        <v>0.0006800925925925925</v>
      </c>
      <c r="AN198" s="121">
        <v>0.0006800925925925925</v>
      </c>
    </row>
    <row r="199" spans="1:40" ht="11.25">
      <c r="A199" s="72">
        <f>B198-1</f>
        <v>202</v>
      </c>
      <c r="B199" s="110"/>
      <c r="C199" s="107">
        <f>D198+$O$1</f>
        <v>6.06</v>
      </c>
      <c r="D199" s="124"/>
      <c r="E199" s="107">
        <f>F198+$O$1</f>
        <v>8.11</v>
      </c>
      <c r="F199" s="124"/>
      <c r="G199" s="107">
        <f>H198+$O$1</f>
        <v>12.39</v>
      </c>
      <c r="H199" s="124"/>
      <c r="I199" s="91">
        <f>J198+$P$1</f>
        <v>0.001161375</v>
      </c>
      <c r="J199" s="121"/>
      <c r="K199" s="91">
        <f>L198+$P$1</f>
        <v>0.0015804861111111113</v>
      </c>
      <c r="L199" s="121"/>
      <c r="M199" s="107" t="e">
        <f>N198+$O$1</f>
        <v>#REF!</v>
      </c>
      <c r="N199" s="124"/>
      <c r="O199" s="91">
        <f>P198+$P$1</f>
        <v>0.0006703750000000001</v>
      </c>
      <c r="P199" s="121"/>
      <c r="Q199" s="78">
        <v>582</v>
      </c>
      <c r="R199" s="98">
        <v>582.2</v>
      </c>
      <c r="S199" s="118">
        <v>12.86</v>
      </c>
      <c r="T199" s="119">
        <v>66.47</v>
      </c>
      <c r="U199" s="101">
        <v>195</v>
      </c>
      <c r="V199" s="102">
        <v>500</v>
      </c>
      <c r="W199" s="103">
        <v>11.22</v>
      </c>
      <c r="X199" s="104">
        <v>51.68</v>
      </c>
      <c r="Y199" s="86">
        <f>Z198-1</f>
        <v>202</v>
      </c>
      <c r="Z199" s="115"/>
      <c r="AA199" s="90">
        <f>AB198+0.01</f>
        <v>6.24</v>
      </c>
      <c r="AB199" s="124"/>
      <c r="AC199" s="90">
        <f>AD198+0.01</f>
        <v>8.67</v>
      </c>
      <c r="AD199" s="124"/>
      <c r="AE199" s="90">
        <f>AF198+0.01</f>
        <v>13.41</v>
      </c>
      <c r="AF199" s="124"/>
      <c r="AG199" s="91">
        <f>AH198+$AM$3</f>
        <v>0.0012880787037037038</v>
      </c>
      <c r="AH199" s="121"/>
      <c r="AI199" s="91">
        <f>AJ198+$AM$3</f>
        <v>0.0017453935185185185</v>
      </c>
      <c r="AJ199" s="121"/>
      <c r="AK199" s="90">
        <f>AL198+0.01</f>
        <v>30.115600000000004</v>
      </c>
      <c r="AL199" s="124"/>
      <c r="AM199" s="91">
        <f>AN198+$AM$3</f>
        <v>0.0006802083333333332</v>
      </c>
      <c r="AN199" s="121"/>
    </row>
    <row r="200" spans="1:40" ht="11.25">
      <c r="A200" s="72">
        <f>B200</f>
        <v>202</v>
      </c>
      <c r="B200" s="116">
        <v>202</v>
      </c>
      <c r="C200" s="107">
        <f>D200</f>
        <v>6.07</v>
      </c>
      <c r="D200" s="124">
        <v>6.07</v>
      </c>
      <c r="E200" s="107">
        <f>F200</f>
        <v>8.12</v>
      </c>
      <c r="F200" s="124">
        <v>8.12</v>
      </c>
      <c r="G200" s="107">
        <f>H200</f>
        <v>12.4</v>
      </c>
      <c r="H200" s="124">
        <v>12.4</v>
      </c>
      <c r="I200" s="91">
        <f>J200</f>
        <v>0.0011642962962962963</v>
      </c>
      <c r="J200" s="121">
        <v>0.0011642962962962963</v>
      </c>
      <c r="K200" s="91">
        <f>L200</f>
        <v>0.0015844444444444445</v>
      </c>
      <c r="L200" s="121">
        <v>0.0015844444444444445</v>
      </c>
      <c r="M200" s="107" t="e">
        <f>N200</f>
        <v>#REF!</v>
      </c>
      <c r="N200" s="124" t="e">
        <f>N202-(#REF!-#REF!)/50</f>
        <v>#REF!</v>
      </c>
      <c r="O200" s="91">
        <f>P200</f>
        <v>0.0006712222222222223</v>
      </c>
      <c r="P200" s="121">
        <v>0.0006712222222222223</v>
      </c>
      <c r="Q200" s="78">
        <v>584</v>
      </c>
      <c r="R200" s="98">
        <v>583.96</v>
      </c>
      <c r="S200" s="118">
        <v>12.91</v>
      </c>
      <c r="T200" s="119">
        <v>66.75</v>
      </c>
      <c r="U200" s="101">
        <v>196</v>
      </c>
      <c r="V200" s="102">
        <v>502</v>
      </c>
      <c r="W200" s="103">
        <v>11.26</v>
      </c>
      <c r="X200" s="104">
        <v>51.88</v>
      </c>
      <c r="Y200" s="86">
        <f>Z200</f>
        <v>202</v>
      </c>
      <c r="Z200" s="115">
        <v>202</v>
      </c>
      <c r="AA200" s="90">
        <f>AB200</f>
        <v>6.24</v>
      </c>
      <c r="AB200" s="124">
        <v>6.24</v>
      </c>
      <c r="AC200" s="90">
        <f>AD200</f>
        <v>8.67</v>
      </c>
      <c r="AD200" s="124">
        <v>8.67</v>
      </c>
      <c r="AE200" s="90">
        <f>AF200</f>
        <v>13.42</v>
      </c>
      <c r="AF200" s="124">
        <v>13.42</v>
      </c>
      <c r="AG200" s="91">
        <f>AH200</f>
        <v>0.0012907407407407407</v>
      </c>
      <c r="AH200" s="121">
        <v>0.0012907407407407407</v>
      </c>
      <c r="AI200" s="91">
        <f>AJ200</f>
        <v>0.0017491666666666667</v>
      </c>
      <c r="AJ200" s="121">
        <v>0.0017491666666666667</v>
      </c>
      <c r="AK200" s="90">
        <f>AL200</f>
        <v>30.1504</v>
      </c>
      <c r="AL200" s="124">
        <v>30.1504</v>
      </c>
      <c r="AM200" s="91">
        <f>AN200</f>
        <v>0.0006810185185185184</v>
      </c>
      <c r="AN200" s="121">
        <v>0.0006810185185185184</v>
      </c>
    </row>
    <row r="201" spans="1:40" ht="11.25">
      <c r="A201" s="72">
        <f>B200-1</f>
        <v>201</v>
      </c>
      <c r="B201" s="116"/>
      <c r="C201" s="107">
        <f>D200+$O$1</f>
        <v>6.08</v>
      </c>
      <c r="D201" s="124"/>
      <c r="E201" s="107">
        <f>F200+$O$1</f>
        <v>8.129999999999999</v>
      </c>
      <c r="F201" s="124"/>
      <c r="G201" s="107">
        <f>H200+$O$1</f>
        <v>12.41</v>
      </c>
      <c r="H201" s="124"/>
      <c r="I201" s="91">
        <f>J200+$P$1</f>
        <v>0.0011644120370370372</v>
      </c>
      <c r="J201" s="121"/>
      <c r="K201" s="91">
        <f>L200+$P$1</f>
        <v>0.0015845601851851854</v>
      </c>
      <c r="L201" s="121"/>
      <c r="M201" s="107" t="e">
        <f>N200+$O$1</f>
        <v>#REF!</v>
      </c>
      <c r="N201" s="124"/>
      <c r="O201" s="91">
        <f>P200+$P$1</f>
        <v>0.000671337962962963</v>
      </c>
      <c r="P201" s="121"/>
      <c r="Q201" s="78">
        <v>586</v>
      </c>
      <c r="R201" s="98">
        <v>585.72</v>
      </c>
      <c r="S201" s="118">
        <v>12.95</v>
      </c>
      <c r="T201" s="119">
        <v>67.02</v>
      </c>
      <c r="U201" s="101">
        <v>197</v>
      </c>
      <c r="V201" s="102">
        <v>503</v>
      </c>
      <c r="W201" s="103">
        <v>11.29</v>
      </c>
      <c r="X201" s="104">
        <v>52.09</v>
      </c>
      <c r="Y201" s="86">
        <f>Z200-1</f>
        <v>201</v>
      </c>
      <c r="Z201" s="115"/>
      <c r="AA201" s="90">
        <f>AB200+0.01</f>
        <v>6.25</v>
      </c>
      <c r="AB201" s="124"/>
      <c r="AC201" s="90">
        <f>AD200+0.01</f>
        <v>8.68</v>
      </c>
      <c r="AD201" s="124"/>
      <c r="AE201" s="90">
        <f>AF200+0.01</f>
        <v>13.43</v>
      </c>
      <c r="AF201" s="124"/>
      <c r="AG201" s="91">
        <f>AH200+$AM$3</f>
        <v>0.0012908564814814816</v>
      </c>
      <c r="AH201" s="121"/>
      <c r="AI201" s="91">
        <f>AJ200+$AM$3</f>
        <v>0.0017492824074074075</v>
      </c>
      <c r="AJ201" s="121"/>
      <c r="AK201" s="90">
        <f>AL200+0.01</f>
        <v>30.160400000000003</v>
      </c>
      <c r="AL201" s="124"/>
      <c r="AM201" s="91">
        <f>AN200+$AM$3</f>
        <v>0.0006811342592592591</v>
      </c>
      <c r="AN201" s="121"/>
    </row>
    <row r="202" spans="1:40" ht="11.25">
      <c r="A202" s="72">
        <f>B202</f>
        <v>201</v>
      </c>
      <c r="B202" s="110">
        <v>201</v>
      </c>
      <c r="C202" s="107">
        <f>D202</f>
        <v>6.08</v>
      </c>
      <c r="D202" s="124">
        <v>6.08</v>
      </c>
      <c r="E202" s="107">
        <f>F202</f>
        <v>8.14</v>
      </c>
      <c r="F202" s="124">
        <v>8.14</v>
      </c>
      <c r="G202" s="107">
        <f>H202</f>
        <v>12.43</v>
      </c>
      <c r="H202" s="124">
        <v>12.43</v>
      </c>
      <c r="I202" s="91">
        <f>J202</f>
        <v>0.0011673333333333334</v>
      </c>
      <c r="J202" s="121">
        <v>0.0011673333333333334</v>
      </c>
      <c r="K202" s="91">
        <f>L202</f>
        <v>0.0015885185185185186</v>
      </c>
      <c r="L202" s="121">
        <v>0.0015885185185185186</v>
      </c>
      <c r="M202" s="107" t="e">
        <f>N202</f>
        <v>#REF!</v>
      </c>
      <c r="N202" s="124" t="e">
        <f>N204-(#REF!-#REF!)/50</f>
        <v>#REF!</v>
      </c>
      <c r="O202" s="91">
        <f>P202</f>
        <v>0.0006721851851851852</v>
      </c>
      <c r="P202" s="121">
        <v>0.0006721851851851852</v>
      </c>
      <c r="Q202" s="78">
        <v>587</v>
      </c>
      <c r="R202" s="98">
        <v>587.48</v>
      </c>
      <c r="S202" s="118">
        <v>12.99</v>
      </c>
      <c r="T202" s="119">
        <v>67.29</v>
      </c>
      <c r="U202" s="101">
        <v>198</v>
      </c>
      <c r="V202" s="102">
        <v>504</v>
      </c>
      <c r="W202" s="103">
        <v>11.33</v>
      </c>
      <c r="X202" s="104">
        <v>52.3</v>
      </c>
      <c r="Y202" s="86">
        <f>Z202</f>
        <v>201</v>
      </c>
      <c r="Z202" s="115">
        <v>201</v>
      </c>
      <c r="AA202" s="90">
        <f>AB202</f>
        <v>6.25</v>
      </c>
      <c r="AB202" s="124">
        <v>6.25</v>
      </c>
      <c r="AC202" s="90">
        <f>AD202</f>
        <v>8.69</v>
      </c>
      <c r="AD202" s="124">
        <v>8.69</v>
      </c>
      <c r="AE202" s="90">
        <f>AF202</f>
        <v>13.44</v>
      </c>
      <c r="AF202" s="124">
        <v>13.44</v>
      </c>
      <c r="AG202" s="91">
        <f>AH202</f>
        <v>0.0012935185185185185</v>
      </c>
      <c r="AH202" s="121">
        <v>0.0012935185185185185</v>
      </c>
      <c r="AI202" s="91">
        <f>AJ202</f>
        <v>0.0017530555555555557</v>
      </c>
      <c r="AJ202" s="121">
        <v>0.0017530555555555557</v>
      </c>
      <c r="AK202" s="90">
        <f>AL202</f>
        <v>30.1952</v>
      </c>
      <c r="AL202" s="124">
        <v>30.1952</v>
      </c>
      <c r="AM202" s="91">
        <f>AN202</f>
        <v>0.0006819444444444443</v>
      </c>
      <c r="AN202" s="121">
        <v>0.0006819444444444443</v>
      </c>
    </row>
    <row r="203" spans="1:40" ht="11.25">
      <c r="A203" s="72">
        <f>B202-1</f>
        <v>200</v>
      </c>
      <c r="B203" s="110"/>
      <c r="C203" s="107">
        <f>D202+$O$1</f>
        <v>6.09</v>
      </c>
      <c r="D203" s="124"/>
      <c r="E203" s="107">
        <f>F202+$O$1</f>
        <v>8.15</v>
      </c>
      <c r="F203" s="124"/>
      <c r="G203" s="107">
        <f>H202+$O$1</f>
        <v>12.44</v>
      </c>
      <c r="H203" s="124"/>
      <c r="I203" s="91">
        <f>J202+$P$1</f>
        <v>0.0011674490740740742</v>
      </c>
      <c r="J203" s="121"/>
      <c r="K203" s="91">
        <f>L202+$P$1</f>
        <v>0.0015886342592592595</v>
      </c>
      <c r="L203" s="121"/>
      <c r="M203" s="107" t="e">
        <f>N202+$O$1</f>
        <v>#REF!</v>
      </c>
      <c r="N203" s="124"/>
      <c r="O203" s="91">
        <f>P202+$P$1</f>
        <v>0.0006723009259259259</v>
      </c>
      <c r="P203" s="121"/>
      <c r="Q203" s="78">
        <v>589</v>
      </c>
      <c r="R203" s="98">
        <v>589.24</v>
      </c>
      <c r="S203" s="118">
        <v>13.04</v>
      </c>
      <c r="T203" s="119">
        <v>67.57</v>
      </c>
      <c r="U203" s="101">
        <v>199</v>
      </c>
      <c r="V203" s="102">
        <v>506</v>
      </c>
      <c r="W203" s="103">
        <v>11.36</v>
      </c>
      <c r="X203" s="104">
        <v>52.51</v>
      </c>
      <c r="Y203" s="86">
        <f>Z202-1</f>
        <v>200</v>
      </c>
      <c r="Z203" s="115"/>
      <c r="AA203" s="90">
        <f>AB202+0.01</f>
        <v>6.26</v>
      </c>
      <c r="AB203" s="124"/>
      <c r="AC203" s="90">
        <f>AD202+0.01</f>
        <v>8.7</v>
      </c>
      <c r="AD203" s="124"/>
      <c r="AE203" s="90">
        <f>AF202+0.01</f>
        <v>13.45</v>
      </c>
      <c r="AF203" s="124"/>
      <c r="AG203" s="91">
        <f>AH202+$AM$3</f>
        <v>0.0012936342592592593</v>
      </c>
      <c r="AH203" s="121"/>
      <c r="AI203" s="91">
        <f>AJ202+$AM$3</f>
        <v>0.0017531712962962965</v>
      </c>
      <c r="AJ203" s="121"/>
      <c r="AK203" s="90">
        <f>AL202+0.01</f>
        <v>30.2052</v>
      </c>
      <c r="AL203" s="124"/>
      <c r="AM203" s="91">
        <f>AN202+$AM$3</f>
        <v>0.0006820601851851851</v>
      </c>
      <c r="AN203" s="121"/>
    </row>
    <row r="204" spans="1:40" ht="11.25">
      <c r="A204" s="72">
        <f>B204</f>
        <v>200</v>
      </c>
      <c r="B204" s="110">
        <v>200</v>
      </c>
      <c r="C204" s="107">
        <f>D204</f>
        <v>6.09</v>
      </c>
      <c r="D204" s="122">
        <v>6.09</v>
      </c>
      <c r="E204" s="107">
        <f>F204</f>
        <v>8.16</v>
      </c>
      <c r="F204" s="122">
        <v>8.16</v>
      </c>
      <c r="G204" s="107">
        <f>H204</f>
        <v>12.45</v>
      </c>
      <c r="H204" s="122">
        <v>12.45</v>
      </c>
      <c r="I204" s="91">
        <f>J204</f>
        <v>0.0011703703703703704</v>
      </c>
      <c r="J204" s="123">
        <v>0.0011703703703703704</v>
      </c>
      <c r="K204" s="91">
        <f>L204</f>
        <v>0.0015925925925925927</v>
      </c>
      <c r="L204" s="123">
        <v>0.0015925925925925927</v>
      </c>
      <c r="M204" s="107">
        <f>N204</f>
        <v>30.24</v>
      </c>
      <c r="N204" s="122">
        <v>30.24</v>
      </c>
      <c r="O204" s="91">
        <f>P204</f>
        <v>0.0006731481481481481</v>
      </c>
      <c r="P204" s="123">
        <v>0.0006731481481481481</v>
      </c>
      <c r="Q204" s="78">
        <v>591</v>
      </c>
      <c r="R204" s="120">
        <v>591</v>
      </c>
      <c r="S204" s="118">
        <v>13.08</v>
      </c>
      <c r="T204" s="119">
        <v>67.84</v>
      </c>
      <c r="U204" s="101">
        <v>200</v>
      </c>
      <c r="V204" s="102">
        <v>507</v>
      </c>
      <c r="W204" s="103">
        <v>11.4</v>
      </c>
      <c r="X204" s="104">
        <v>52.72</v>
      </c>
      <c r="Y204" s="86">
        <f>Z204</f>
        <v>200</v>
      </c>
      <c r="Z204" s="115">
        <v>200</v>
      </c>
      <c r="AA204" s="90">
        <f>AB204</f>
        <v>6.26</v>
      </c>
      <c r="AB204" s="122">
        <v>6.26</v>
      </c>
      <c r="AC204" s="90">
        <f>AD204</f>
        <v>8.71</v>
      </c>
      <c r="AD204" s="122">
        <v>8.71</v>
      </c>
      <c r="AE204" s="90">
        <f>AF204</f>
        <v>13.46</v>
      </c>
      <c r="AF204" s="122">
        <v>13.46</v>
      </c>
      <c r="AG204" s="91">
        <f>AH204</f>
        <v>0.0012962962962962963</v>
      </c>
      <c r="AH204" s="123">
        <v>0.0012962962962962963</v>
      </c>
      <c r="AI204" s="91">
        <f>AJ204</f>
        <v>0.0017569444444444447</v>
      </c>
      <c r="AJ204" s="123">
        <v>0.0017569444444444447</v>
      </c>
      <c r="AK204" s="90">
        <f>AL204</f>
        <v>30.24</v>
      </c>
      <c r="AL204" s="122">
        <v>30.24</v>
      </c>
      <c r="AM204" s="91">
        <f>AN204</f>
        <v>0.0006828703703703703</v>
      </c>
      <c r="AN204" s="123">
        <v>0.0006828703703703703</v>
      </c>
    </row>
    <row r="205" spans="1:40" ht="11.25">
      <c r="A205" s="72">
        <f>B204-1</f>
        <v>199</v>
      </c>
      <c r="B205" s="110"/>
      <c r="C205" s="107">
        <f>D204+$O$1</f>
        <v>6.1</v>
      </c>
      <c r="D205" s="122"/>
      <c r="E205" s="107">
        <f>F204+$O$1</f>
        <v>8.17</v>
      </c>
      <c r="F205" s="122"/>
      <c r="G205" s="107">
        <f>H204+$O$1</f>
        <v>12.459999999999999</v>
      </c>
      <c r="H205" s="122"/>
      <c r="I205" s="91">
        <f>J204+$P$1</f>
        <v>0.0011704861111111113</v>
      </c>
      <c r="J205" s="123"/>
      <c r="K205" s="91">
        <f>L204+$P$1</f>
        <v>0.0015927083333333336</v>
      </c>
      <c r="L205" s="123"/>
      <c r="M205" s="107">
        <f>N204+$O$1</f>
        <v>30.25</v>
      </c>
      <c r="N205" s="122"/>
      <c r="O205" s="91">
        <f>P204+$P$1</f>
        <v>0.0006732638888888888</v>
      </c>
      <c r="P205" s="123"/>
      <c r="Q205" s="78">
        <v>593</v>
      </c>
      <c r="R205" s="98">
        <v>592.58</v>
      </c>
      <c r="S205" s="118">
        <v>13.12</v>
      </c>
      <c r="T205" s="119">
        <v>68.08</v>
      </c>
      <c r="U205" s="101">
        <v>201</v>
      </c>
      <c r="V205" s="102">
        <v>508</v>
      </c>
      <c r="W205" s="103">
        <v>11.43</v>
      </c>
      <c r="X205" s="104">
        <v>52.91</v>
      </c>
      <c r="Y205" s="86">
        <f>Z204-1</f>
        <v>199</v>
      </c>
      <c r="Z205" s="115"/>
      <c r="AA205" s="90">
        <f>AB204+0.01</f>
        <v>6.27</v>
      </c>
      <c r="AB205" s="122"/>
      <c r="AC205" s="90">
        <f>AD204+0.01</f>
        <v>8.72</v>
      </c>
      <c r="AD205" s="122"/>
      <c r="AE205" s="90">
        <f>AF204+0.01</f>
        <v>13.47</v>
      </c>
      <c r="AF205" s="122"/>
      <c r="AG205" s="91">
        <f>AH204+$AM$3</f>
        <v>0.001296412037037037</v>
      </c>
      <c r="AH205" s="123"/>
      <c r="AI205" s="91">
        <f>AJ204+$AM$3</f>
        <v>0.0017570601851851855</v>
      </c>
      <c r="AJ205" s="123"/>
      <c r="AK205" s="90">
        <f>AL204+0.01</f>
        <v>30.25</v>
      </c>
      <c r="AL205" s="122"/>
      <c r="AM205" s="91">
        <f>AN204+$AM$3</f>
        <v>0.000682986111111111</v>
      </c>
      <c r="AN205" s="123"/>
    </row>
    <row r="206" spans="1:40" ht="11.25">
      <c r="A206" s="72">
        <f>B206</f>
        <v>199</v>
      </c>
      <c r="B206" s="116">
        <v>199</v>
      </c>
      <c r="C206" s="107">
        <f>D206</f>
        <v>6.1</v>
      </c>
      <c r="D206" s="124">
        <v>6.1</v>
      </c>
      <c r="E206" s="107">
        <f>F206</f>
        <v>8.18</v>
      </c>
      <c r="F206" s="124">
        <v>8.18</v>
      </c>
      <c r="G206" s="107">
        <f>H206</f>
        <v>12.48</v>
      </c>
      <c r="H206" s="124">
        <v>12.48</v>
      </c>
      <c r="I206" s="91">
        <f>J206</f>
        <v>0.0011737870370370326</v>
      </c>
      <c r="J206" s="121">
        <v>0.0011737870370370326</v>
      </c>
      <c r="K206" s="91">
        <f>L206</f>
        <v>0.0015971759259259207</v>
      </c>
      <c r="L206" s="121">
        <v>0.0015971759259259207</v>
      </c>
      <c r="M206" s="107" t="e">
        <f>N206</f>
        <v>#REF!</v>
      </c>
      <c r="N206" s="124" t="e">
        <f>N208-(#REF!-#REF!)/50</f>
        <v>#REF!</v>
      </c>
      <c r="O206" s="91">
        <f>P206</f>
        <v>0.0006742314814814832</v>
      </c>
      <c r="P206" s="121">
        <v>0.0006742314814814832</v>
      </c>
      <c r="Q206" s="78">
        <v>594</v>
      </c>
      <c r="R206" s="98">
        <v>594</v>
      </c>
      <c r="S206" s="118">
        <v>13.16</v>
      </c>
      <c r="T206" s="119">
        <v>68.33</v>
      </c>
      <c r="U206" s="101">
        <v>202</v>
      </c>
      <c r="V206" s="102">
        <v>510</v>
      </c>
      <c r="W206" s="103">
        <v>11.46</v>
      </c>
      <c r="X206" s="104">
        <v>53.09</v>
      </c>
      <c r="Y206" s="86">
        <f>Z206</f>
        <v>199</v>
      </c>
      <c r="Z206" s="115">
        <v>199</v>
      </c>
      <c r="AA206" s="90">
        <f>AB206</f>
        <v>6.27</v>
      </c>
      <c r="AB206" s="124">
        <v>6.27</v>
      </c>
      <c r="AC206" s="90">
        <f>AD206</f>
        <v>8.73</v>
      </c>
      <c r="AD206" s="124">
        <v>8.73</v>
      </c>
      <c r="AE206" s="90">
        <f>AF206</f>
        <v>13.48</v>
      </c>
      <c r="AF206" s="124">
        <v>13.48</v>
      </c>
      <c r="AG206" s="91">
        <f>AH206</f>
        <v>0.001299421296296292</v>
      </c>
      <c r="AH206" s="121">
        <v>0.001299421296296292</v>
      </c>
      <c r="AI206" s="91">
        <f>AJ206</f>
        <v>0.0017613194444444425</v>
      </c>
      <c r="AJ206" s="121">
        <v>0.0017613194444444425</v>
      </c>
      <c r="AK206" s="90">
        <f>AL206</f>
        <v>30.290399999999956</v>
      </c>
      <c r="AL206" s="124">
        <v>30.290399999999956</v>
      </c>
      <c r="AM206" s="91">
        <f>AN206</f>
        <v>0.0006839120370370373</v>
      </c>
      <c r="AN206" s="121">
        <v>0.0006839120370370373</v>
      </c>
    </row>
    <row r="207" spans="1:40" ht="11.25">
      <c r="A207" s="72">
        <f>B206-1</f>
        <v>198</v>
      </c>
      <c r="B207" s="116"/>
      <c r="C207" s="107">
        <f>D206+$O$1</f>
        <v>6.109999999999999</v>
      </c>
      <c r="D207" s="124"/>
      <c r="E207" s="107">
        <f>F206+$O$1</f>
        <v>8.19</v>
      </c>
      <c r="F207" s="124"/>
      <c r="G207" s="107">
        <f>H206+$O$1</f>
        <v>12.49</v>
      </c>
      <c r="H207" s="124"/>
      <c r="I207" s="91">
        <f>J206+$P$1</f>
        <v>0.0011739027777777735</v>
      </c>
      <c r="J207" s="121"/>
      <c r="K207" s="91">
        <f>L206+$P$1</f>
        <v>0.0015972916666666616</v>
      </c>
      <c r="L207" s="121"/>
      <c r="M207" s="107" t="e">
        <f>N206+$O$1</f>
        <v>#REF!</v>
      </c>
      <c r="N207" s="124"/>
      <c r="O207" s="91">
        <f>P206+$P$1</f>
        <v>0.000674347222222224</v>
      </c>
      <c r="P207" s="121"/>
      <c r="Q207" s="78">
        <v>596</v>
      </c>
      <c r="R207" s="98">
        <v>595.74</v>
      </c>
      <c r="S207" s="118">
        <v>13.2</v>
      </c>
      <c r="T207" s="119">
        <v>68.57</v>
      </c>
      <c r="U207" s="101">
        <v>203</v>
      </c>
      <c r="V207" s="102">
        <v>511</v>
      </c>
      <c r="W207" s="103">
        <v>11.5</v>
      </c>
      <c r="X207" s="104">
        <v>53.28</v>
      </c>
      <c r="Y207" s="86">
        <f>Z206-1</f>
        <v>198</v>
      </c>
      <c r="Z207" s="115"/>
      <c r="AA207" s="90">
        <f>AB206+0.01</f>
        <v>6.279999999999999</v>
      </c>
      <c r="AB207" s="124"/>
      <c r="AC207" s="90">
        <f>AD206+0.01</f>
        <v>8.74</v>
      </c>
      <c r="AD207" s="124"/>
      <c r="AE207" s="90">
        <f>AF206+0.01</f>
        <v>13.49</v>
      </c>
      <c r="AF207" s="124"/>
      <c r="AG207" s="91">
        <f>AH206+$AM$3</f>
        <v>0.0012995370370370329</v>
      </c>
      <c r="AH207" s="121"/>
      <c r="AI207" s="91">
        <f>AJ206+$AM$3</f>
        <v>0.0017614351851851834</v>
      </c>
      <c r="AJ207" s="121"/>
      <c r="AK207" s="90">
        <f>AL206+0.01</f>
        <v>30.300399999999957</v>
      </c>
      <c r="AL207" s="124"/>
      <c r="AM207" s="91">
        <f>AN206+$AM$3</f>
        <v>0.0006840277777777781</v>
      </c>
      <c r="AN207" s="121"/>
    </row>
    <row r="208" spans="1:40" ht="11.25">
      <c r="A208" s="72">
        <f>B208</f>
        <v>198</v>
      </c>
      <c r="B208" s="110">
        <v>198</v>
      </c>
      <c r="C208" s="107">
        <f>D208</f>
        <v>6.12</v>
      </c>
      <c r="D208" s="124">
        <v>6.12</v>
      </c>
      <c r="E208" s="107">
        <f>F208</f>
        <v>8.2</v>
      </c>
      <c r="F208" s="124">
        <v>8.2</v>
      </c>
      <c r="G208" s="107">
        <f>H208</f>
        <v>12.51</v>
      </c>
      <c r="H208" s="124">
        <v>12.51</v>
      </c>
      <c r="I208" s="91">
        <f>J208</f>
        <v>0.0011772037037036994</v>
      </c>
      <c r="J208" s="121">
        <v>0.0011772037037036994</v>
      </c>
      <c r="K208" s="91">
        <f>L208</f>
        <v>0.0016017592592592542</v>
      </c>
      <c r="L208" s="121">
        <v>0.0016017592592592542</v>
      </c>
      <c r="M208" s="107" t="e">
        <f>N208</f>
        <v>#REF!</v>
      </c>
      <c r="N208" s="124" t="e">
        <f>N210-(#REF!-#REF!)/50</f>
        <v>#REF!</v>
      </c>
      <c r="O208" s="91">
        <f>P208</f>
        <v>0.0006753148148148165</v>
      </c>
      <c r="P208" s="121">
        <v>0.0006753148148148165</v>
      </c>
      <c r="Q208" s="78">
        <v>597</v>
      </c>
      <c r="R208" s="98">
        <v>597.32</v>
      </c>
      <c r="S208" s="118">
        <v>13.23</v>
      </c>
      <c r="T208" s="119">
        <v>68.81</v>
      </c>
      <c r="U208" s="101">
        <v>204</v>
      </c>
      <c r="V208" s="102">
        <v>512</v>
      </c>
      <c r="W208" s="103">
        <v>11.53</v>
      </c>
      <c r="X208" s="104">
        <v>53.46</v>
      </c>
      <c r="Y208" s="86">
        <f>Z208</f>
        <v>198</v>
      </c>
      <c r="Z208" s="115">
        <v>198</v>
      </c>
      <c r="AA208" s="90">
        <f>AB208</f>
        <v>6.29</v>
      </c>
      <c r="AB208" s="124">
        <v>6.29</v>
      </c>
      <c r="AC208" s="90">
        <f>AD208</f>
        <v>8.75</v>
      </c>
      <c r="AD208" s="124">
        <v>8.75</v>
      </c>
      <c r="AE208" s="90">
        <f>AF208</f>
        <v>13.51</v>
      </c>
      <c r="AF208" s="124">
        <v>13.51</v>
      </c>
      <c r="AG208" s="91">
        <f>AH208</f>
        <v>0.001302546296296292</v>
      </c>
      <c r="AH208" s="121">
        <v>0.001302546296296292</v>
      </c>
      <c r="AI208" s="91">
        <f>AJ208</f>
        <v>0.0017656944444444426</v>
      </c>
      <c r="AJ208" s="121">
        <v>0.0017656944444444426</v>
      </c>
      <c r="AK208" s="90">
        <f>AL208</f>
        <v>30.340799999999955</v>
      </c>
      <c r="AL208" s="124">
        <v>30.340799999999955</v>
      </c>
      <c r="AM208" s="91">
        <f>AN208</f>
        <v>0.000684953703703704</v>
      </c>
      <c r="AN208" s="121">
        <v>0.000684953703703704</v>
      </c>
    </row>
    <row r="209" spans="1:40" ht="11.25">
      <c r="A209" s="72">
        <f>B208-1</f>
        <v>197</v>
      </c>
      <c r="B209" s="110"/>
      <c r="C209" s="107">
        <f>D208+$O$1</f>
        <v>6.13</v>
      </c>
      <c r="D209" s="124"/>
      <c r="E209" s="107">
        <f>F208+$O$1</f>
        <v>8.209999999999999</v>
      </c>
      <c r="F209" s="124"/>
      <c r="G209" s="107">
        <f>H208+$O$1</f>
        <v>12.52</v>
      </c>
      <c r="H209" s="124"/>
      <c r="I209" s="91">
        <f>J208+$P$1</f>
        <v>0.0011773194444444403</v>
      </c>
      <c r="J209" s="121"/>
      <c r="K209" s="91">
        <f>L208+$P$1</f>
        <v>0.001601874999999995</v>
      </c>
      <c r="L209" s="121"/>
      <c r="M209" s="107" t="e">
        <f>N208+$O$1</f>
        <v>#REF!</v>
      </c>
      <c r="N209" s="124"/>
      <c r="O209" s="91">
        <f>P208+$P$1</f>
        <v>0.0006754305555555573</v>
      </c>
      <c r="P209" s="121"/>
      <c r="Q209" s="78">
        <v>599</v>
      </c>
      <c r="R209" s="98">
        <v>598.9</v>
      </c>
      <c r="S209" s="118">
        <v>13.27</v>
      </c>
      <c r="T209" s="119">
        <v>69.06</v>
      </c>
      <c r="U209" s="101">
        <v>205</v>
      </c>
      <c r="V209" s="102">
        <v>513</v>
      </c>
      <c r="W209" s="103">
        <v>11.56</v>
      </c>
      <c r="X209" s="104">
        <v>53.65</v>
      </c>
      <c r="Y209" s="86">
        <f>Z208-1</f>
        <v>197</v>
      </c>
      <c r="Z209" s="115"/>
      <c r="AA209" s="90">
        <f>AB208+0.01</f>
        <v>6.3</v>
      </c>
      <c r="AB209" s="124"/>
      <c r="AC209" s="90">
        <f>AD208+0.01</f>
        <v>8.76</v>
      </c>
      <c r="AD209" s="124"/>
      <c r="AE209" s="90">
        <f>AF208+0.01</f>
        <v>13.52</v>
      </c>
      <c r="AF209" s="124"/>
      <c r="AG209" s="91">
        <f>AH208+$AM$3</f>
        <v>0.001302662037037033</v>
      </c>
      <c r="AH209" s="121"/>
      <c r="AI209" s="91">
        <f>AJ208+$AM$3</f>
        <v>0.0017658101851851834</v>
      </c>
      <c r="AJ209" s="121"/>
      <c r="AK209" s="90">
        <f>AL208+0.01</f>
        <v>30.350799999999957</v>
      </c>
      <c r="AL209" s="124"/>
      <c r="AM209" s="91">
        <f>AN208+$AM$3</f>
        <v>0.0006850694444444447</v>
      </c>
      <c r="AN209" s="121"/>
    </row>
    <row r="210" spans="1:40" ht="11.25">
      <c r="A210" s="72">
        <f>B210</f>
        <v>197</v>
      </c>
      <c r="B210" s="110">
        <v>197</v>
      </c>
      <c r="C210" s="107">
        <f>D210</f>
        <v>6.13</v>
      </c>
      <c r="D210" s="124">
        <v>6.13</v>
      </c>
      <c r="E210" s="107">
        <f>F210</f>
        <v>8.22</v>
      </c>
      <c r="F210" s="124">
        <v>8.22</v>
      </c>
      <c r="G210" s="107">
        <f>H210</f>
        <v>12.53</v>
      </c>
      <c r="H210" s="124">
        <v>12.53</v>
      </c>
      <c r="I210" s="91">
        <f>J210</f>
        <v>0.0011806203703703662</v>
      </c>
      <c r="J210" s="121">
        <v>0.0011806203703703662</v>
      </c>
      <c r="K210" s="91">
        <f>L210</f>
        <v>0.0016063425925925876</v>
      </c>
      <c r="L210" s="121">
        <v>0.0016063425925925876</v>
      </c>
      <c r="M210" s="107" t="e">
        <f>N210</f>
        <v>#REF!</v>
      </c>
      <c r="N210" s="124" t="e">
        <f>N212-(#REF!-#REF!)/50</f>
        <v>#REF!</v>
      </c>
      <c r="O210" s="91">
        <f>P210</f>
        <v>0.0006763981481481498</v>
      </c>
      <c r="P210" s="121">
        <v>0.0006763981481481498</v>
      </c>
      <c r="Q210" s="78">
        <v>600</v>
      </c>
      <c r="R210" s="98">
        <v>600.48</v>
      </c>
      <c r="S210" s="118">
        <v>13.31</v>
      </c>
      <c r="T210" s="119">
        <v>69.3</v>
      </c>
      <c r="U210" s="101">
        <v>206</v>
      </c>
      <c r="V210" s="102">
        <v>514</v>
      </c>
      <c r="W210" s="103">
        <v>11.59</v>
      </c>
      <c r="X210" s="104">
        <v>53.83</v>
      </c>
      <c r="Y210" s="86">
        <f>Z210</f>
        <v>197</v>
      </c>
      <c r="Z210" s="115">
        <v>197</v>
      </c>
      <c r="AA210" s="90">
        <f>AB210</f>
        <v>6.3</v>
      </c>
      <c r="AB210" s="124">
        <v>6.3</v>
      </c>
      <c r="AC210" s="90">
        <f>AD210</f>
        <v>8.77</v>
      </c>
      <c r="AD210" s="124">
        <v>8.77</v>
      </c>
      <c r="AE210" s="90">
        <f>AF210</f>
        <v>13.53</v>
      </c>
      <c r="AF210" s="124">
        <v>13.53</v>
      </c>
      <c r="AG210" s="91">
        <f>AH210</f>
        <v>0.0013056712962962922</v>
      </c>
      <c r="AH210" s="121">
        <v>0.0013056712962962922</v>
      </c>
      <c r="AI210" s="91">
        <f>AJ210</f>
        <v>0.0017700694444444426</v>
      </c>
      <c r="AJ210" s="121">
        <v>0.0017700694444444426</v>
      </c>
      <c r="AK210" s="90">
        <f>AL210</f>
        <v>30.391199999999955</v>
      </c>
      <c r="AL210" s="124">
        <v>30.391199999999955</v>
      </c>
      <c r="AM210" s="91">
        <f>AN210</f>
        <v>0.0006859953703703707</v>
      </c>
      <c r="AN210" s="121">
        <v>0.0006859953703703707</v>
      </c>
    </row>
    <row r="211" spans="1:40" ht="11.25">
      <c r="A211" s="72">
        <f>B210-1</f>
        <v>196</v>
      </c>
      <c r="B211" s="110"/>
      <c r="C211" s="107">
        <f>D210+$O$1</f>
        <v>6.14</v>
      </c>
      <c r="D211" s="124"/>
      <c r="E211" s="107">
        <f>F210+$O$1</f>
        <v>8.23</v>
      </c>
      <c r="F211" s="124"/>
      <c r="G211" s="107">
        <f>H210+$O$1</f>
        <v>12.54</v>
      </c>
      <c r="H211" s="124"/>
      <c r="I211" s="91">
        <f>J210+$P$1</f>
        <v>0.001180736111111107</v>
      </c>
      <c r="J211" s="121"/>
      <c r="K211" s="91">
        <f>L210+$P$1</f>
        <v>0.0016064583333333284</v>
      </c>
      <c r="L211" s="121"/>
      <c r="M211" s="107" t="e">
        <f>N210+$O$1</f>
        <v>#REF!</v>
      </c>
      <c r="N211" s="124"/>
      <c r="O211" s="91">
        <f>P210+$P$1</f>
        <v>0.0006765138888888906</v>
      </c>
      <c r="P211" s="121"/>
      <c r="Q211" s="78">
        <v>602</v>
      </c>
      <c r="R211" s="98">
        <v>602.06</v>
      </c>
      <c r="S211" s="118">
        <v>13.35</v>
      </c>
      <c r="T211" s="119">
        <v>69.54</v>
      </c>
      <c r="U211" s="101">
        <v>207</v>
      </c>
      <c r="V211" s="102">
        <v>516</v>
      </c>
      <c r="W211" s="103">
        <v>11.62</v>
      </c>
      <c r="X211" s="104">
        <v>54.02</v>
      </c>
      <c r="Y211" s="86">
        <f>Z210-1</f>
        <v>196</v>
      </c>
      <c r="Z211" s="115"/>
      <c r="AA211" s="90">
        <f>AB210+0.01</f>
        <v>6.31</v>
      </c>
      <c r="AB211" s="124"/>
      <c r="AC211" s="90">
        <f>AD210+0.01</f>
        <v>8.78</v>
      </c>
      <c r="AD211" s="124"/>
      <c r="AE211" s="90">
        <f>AF210+0.01</f>
        <v>13.54</v>
      </c>
      <c r="AF211" s="124"/>
      <c r="AG211" s="91">
        <f>AH210+$AM$3</f>
        <v>0.001305787037037033</v>
      </c>
      <c r="AH211" s="121"/>
      <c r="AI211" s="91">
        <f>AJ210+$AM$3</f>
        <v>0.0017701851851851835</v>
      </c>
      <c r="AJ211" s="121"/>
      <c r="AK211" s="90">
        <f>AL210+0.01</f>
        <v>30.401199999999957</v>
      </c>
      <c r="AL211" s="124"/>
      <c r="AM211" s="91">
        <f>AN210+$AM$3</f>
        <v>0.0006861111111111114</v>
      </c>
      <c r="AN211" s="121"/>
    </row>
    <row r="212" spans="1:40" ht="11.25">
      <c r="A212" s="72">
        <f>B212</f>
        <v>196</v>
      </c>
      <c r="B212" s="116">
        <v>196</v>
      </c>
      <c r="C212" s="107">
        <f>D212</f>
        <v>6.14</v>
      </c>
      <c r="D212" s="124">
        <v>6.14</v>
      </c>
      <c r="E212" s="107">
        <f>F212</f>
        <v>8.25</v>
      </c>
      <c r="F212" s="124">
        <v>8.25</v>
      </c>
      <c r="G212" s="107">
        <f>H212</f>
        <v>12.56</v>
      </c>
      <c r="H212" s="124">
        <v>12.56</v>
      </c>
      <c r="I212" s="91">
        <f>J212</f>
        <v>0.001184037037037033</v>
      </c>
      <c r="J212" s="121">
        <v>0.001184037037037033</v>
      </c>
      <c r="K212" s="91">
        <f>L212</f>
        <v>0.001610925925925921</v>
      </c>
      <c r="L212" s="121">
        <v>0.001610925925925921</v>
      </c>
      <c r="M212" s="107" t="e">
        <f>N212</f>
        <v>#REF!</v>
      </c>
      <c r="N212" s="124" t="e">
        <f>N214-(#REF!-#REF!)/50</f>
        <v>#REF!</v>
      </c>
      <c r="O212" s="91">
        <f>P212</f>
        <v>0.0006774814814814831</v>
      </c>
      <c r="P212" s="121">
        <v>0.0006774814814814831</v>
      </c>
      <c r="Q212" s="78">
        <v>604</v>
      </c>
      <c r="R212" s="98">
        <v>603.64</v>
      </c>
      <c r="S212" s="118">
        <v>13.39</v>
      </c>
      <c r="T212" s="119">
        <v>69.79</v>
      </c>
      <c r="U212" s="101">
        <v>208</v>
      </c>
      <c r="V212" s="102">
        <v>517</v>
      </c>
      <c r="W212" s="103">
        <v>11.66</v>
      </c>
      <c r="X212" s="104">
        <v>54.2</v>
      </c>
      <c r="Y212" s="86">
        <f>Z212</f>
        <v>196</v>
      </c>
      <c r="Z212" s="115">
        <v>196</v>
      </c>
      <c r="AA212" s="90">
        <f>AB212</f>
        <v>6.31</v>
      </c>
      <c r="AB212" s="124">
        <v>6.31</v>
      </c>
      <c r="AC212" s="90">
        <f>AD212</f>
        <v>8.79</v>
      </c>
      <c r="AD212" s="124">
        <v>8.79</v>
      </c>
      <c r="AE212" s="90">
        <f>AF212</f>
        <v>13.55</v>
      </c>
      <c r="AF212" s="124">
        <v>13.55</v>
      </c>
      <c r="AG212" s="91">
        <f>AH212</f>
        <v>0.0013087962962962923</v>
      </c>
      <c r="AH212" s="121">
        <v>0.0013087962962962923</v>
      </c>
      <c r="AI212" s="91">
        <f>AJ212</f>
        <v>0.0017744444444444426</v>
      </c>
      <c r="AJ212" s="121">
        <v>0.0017744444444444426</v>
      </c>
      <c r="AK212" s="90">
        <f>AL212</f>
        <v>30.441599999999955</v>
      </c>
      <c r="AL212" s="124">
        <v>30.441599999999955</v>
      </c>
      <c r="AM212" s="91">
        <f>AN212</f>
        <v>0.0006870370370370373</v>
      </c>
      <c r="AN212" s="121">
        <v>0.0006870370370370373</v>
      </c>
    </row>
    <row r="213" spans="1:40" ht="11.25">
      <c r="A213" s="72">
        <f>B212-1</f>
        <v>195</v>
      </c>
      <c r="B213" s="116"/>
      <c r="C213" s="107">
        <f>D212+$O$1</f>
        <v>6.1499999999999995</v>
      </c>
      <c r="D213" s="124"/>
      <c r="E213" s="107">
        <f>F212+$O$1</f>
        <v>8.26</v>
      </c>
      <c r="F213" s="124"/>
      <c r="G213" s="107">
        <f>H212+$O$1</f>
        <v>12.57</v>
      </c>
      <c r="H213" s="124"/>
      <c r="I213" s="91">
        <f>J212+$P$1</f>
        <v>0.0011841527777777738</v>
      </c>
      <c r="J213" s="121"/>
      <c r="K213" s="91">
        <f>L212+$P$1</f>
        <v>0.0016110416666666619</v>
      </c>
      <c r="L213" s="121"/>
      <c r="M213" s="107" t="e">
        <f>N212+$O$1</f>
        <v>#REF!</v>
      </c>
      <c r="N213" s="124"/>
      <c r="O213" s="91">
        <f>P212+$P$1</f>
        <v>0.0006775972222222239</v>
      </c>
      <c r="P213" s="121"/>
      <c r="Q213" s="78">
        <v>605</v>
      </c>
      <c r="R213" s="98">
        <v>605.22</v>
      </c>
      <c r="S213" s="118">
        <v>13.43</v>
      </c>
      <c r="T213" s="119">
        <v>70.03</v>
      </c>
      <c r="U213" s="101">
        <v>209</v>
      </c>
      <c r="V213" s="102">
        <v>518</v>
      </c>
      <c r="W213" s="103">
        <v>11.69</v>
      </c>
      <c r="X213" s="104">
        <v>54.39</v>
      </c>
      <c r="Y213" s="86">
        <f>Z212-1</f>
        <v>195</v>
      </c>
      <c r="Z213" s="115"/>
      <c r="AA213" s="90">
        <f>AB212+0.01</f>
        <v>6.319999999999999</v>
      </c>
      <c r="AB213" s="124"/>
      <c r="AC213" s="90">
        <f>AD212+0.01</f>
        <v>8.799999999999999</v>
      </c>
      <c r="AD213" s="124"/>
      <c r="AE213" s="90">
        <f>AF212+0.01</f>
        <v>13.56</v>
      </c>
      <c r="AF213" s="124"/>
      <c r="AG213" s="91">
        <f>AH212+$AM$3</f>
        <v>0.0013089120370370331</v>
      </c>
      <c r="AH213" s="121"/>
      <c r="AI213" s="91">
        <f>AJ212+$AM$3</f>
        <v>0.0017745601851851835</v>
      </c>
      <c r="AJ213" s="121"/>
      <c r="AK213" s="90">
        <f>AL212+0.01</f>
        <v>30.451599999999956</v>
      </c>
      <c r="AL213" s="124"/>
      <c r="AM213" s="91">
        <f>AN212+$AM$3</f>
        <v>0.0006871527777777781</v>
      </c>
      <c r="AN213" s="121"/>
    </row>
    <row r="214" spans="1:40" ht="11.25">
      <c r="A214" s="72">
        <f>B214</f>
        <v>195</v>
      </c>
      <c r="B214" s="110">
        <v>195</v>
      </c>
      <c r="C214" s="107">
        <f>D214</f>
        <v>6.16</v>
      </c>
      <c r="D214" s="124">
        <v>6.16</v>
      </c>
      <c r="E214" s="107">
        <f>F214</f>
        <v>8.27</v>
      </c>
      <c r="F214" s="124">
        <v>8.27</v>
      </c>
      <c r="G214" s="107">
        <f>H214</f>
        <v>12.59</v>
      </c>
      <c r="H214" s="124">
        <v>12.59</v>
      </c>
      <c r="I214" s="91">
        <f>J214</f>
        <v>0.0011874537037036997</v>
      </c>
      <c r="J214" s="121">
        <v>0.0011874537037036997</v>
      </c>
      <c r="K214" s="91">
        <f>L214</f>
        <v>0.0016155092592592545</v>
      </c>
      <c r="L214" s="121">
        <v>0.0016155092592592545</v>
      </c>
      <c r="M214" s="107" t="e">
        <f>N214</f>
        <v>#REF!</v>
      </c>
      <c r="N214" s="124" t="e">
        <f>N216-(#REF!-#REF!)/50</f>
        <v>#REF!</v>
      </c>
      <c r="O214" s="91">
        <f>P214</f>
        <v>0.0006785648148148164</v>
      </c>
      <c r="P214" s="121">
        <v>0.0006785648148148164</v>
      </c>
      <c r="Q214" s="78">
        <v>607</v>
      </c>
      <c r="R214" s="98">
        <v>606.8</v>
      </c>
      <c r="S214" s="118">
        <v>13.46</v>
      </c>
      <c r="T214" s="119">
        <v>70.27</v>
      </c>
      <c r="U214" s="101">
        <v>210</v>
      </c>
      <c r="V214" s="102">
        <v>519</v>
      </c>
      <c r="W214" s="103">
        <v>11.72</v>
      </c>
      <c r="X214" s="104">
        <v>54.58</v>
      </c>
      <c r="Y214" s="86">
        <f>Z214</f>
        <v>195</v>
      </c>
      <c r="Z214" s="115">
        <v>195</v>
      </c>
      <c r="AA214" s="90">
        <f>AB214</f>
        <v>6.32</v>
      </c>
      <c r="AB214" s="124">
        <v>6.32</v>
      </c>
      <c r="AC214" s="90">
        <f>AD214</f>
        <v>8.81</v>
      </c>
      <c r="AD214" s="124">
        <v>8.81</v>
      </c>
      <c r="AE214" s="90">
        <f>AF214</f>
        <v>13.58</v>
      </c>
      <c r="AF214" s="124">
        <v>13.58</v>
      </c>
      <c r="AG214" s="91">
        <f>AH214</f>
        <v>0.0013119212962962924</v>
      </c>
      <c r="AH214" s="121">
        <v>0.0013119212962962924</v>
      </c>
      <c r="AI214" s="91">
        <f>AJ214</f>
        <v>0.0017788194444444427</v>
      </c>
      <c r="AJ214" s="121">
        <v>0.0017788194444444427</v>
      </c>
      <c r="AK214" s="90">
        <f>AL214</f>
        <v>30.491999999999955</v>
      </c>
      <c r="AL214" s="124">
        <v>30.491999999999955</v>
      </c>
      <c r="AM214" s="91">
        <f>AN214</f>
        <v>0.000688078703703704</v>
      </c>
      <c r="AN214" s="121">
        <v>0.000688078703703704</v>
      </c>
    </row>
    <row r="215" spans="1:40" ht="11.25">
      <c r="A215" s="72">
        <f>B214-1</f>
        <v>194</v>
      </c>
      <c r="B215" s="110"/>
      <c r="C215" s="107">
        <f>D214+$O$1</f>
        <v>6.17</v>
      </c>
      <c r="D215" s="124"/>
      <c r="E215" s="107">
        <f>F214+$O$1</f>
        <v>8.28</v>
      </c>
      <c r="F215" s="124"/>
      <c r="G215" s="107">
        <f>H214+$O$1</f>
        <v>12.6</v>
      </c>
      <c r="H215" s="124"/>
      <c r="I215" s="91">
        <f>J214+$P$1</f>
        <v>0.0011875694444444405</v>
      </c>
      <c r="J215" s="121"/>
      <c r="K215" s="91">
        <f>L214+$P$1</f>
        <v>0.0016156249999999953</v>
      </c>
      <c r="L215" s="121"/>
      <c r="M215" s="107" t="e">
        <f>N214+$O$1</f>
        <v>#REF!</v>
      </c>
      <c r="N215" s="124"/>
      <c r="O215" s="91">
        <f>P214+$P$1</f>
        <v>0.0006786805555555572</v>
      </c>
      <c r="P215" s="121"/>
      <c r="Q215" s="78">
        <v>608</v>
      </c>
      <c r="R215" s="98">
        <v>608.38</v>
      </c>
      <c r="S215" s="118">
        <v>13.5</v>
      </c>
      <c r="T215" s="119">
        <v>70.52</v>
      </c>
      <c r="U215" s="101">
        <v>211</v>
      </c>
      <c r="V215" s="102">
        <v>521</v>
      </c>
      <c r="W215" s="103">
        <v>11.75</v>
      </c>
      <c r="X215" s="104">
        <v>54.76</v>
      </c>
      <c r="Y215" s="86">
        <f>Z214-1</f>
        <v>194</v>
      </c>
      <c r="Z215" s="115"/>
      <c r="AA215" s="90">
        <f>AB214+0.01</f>
        <v>6.33</v>
      </c>
      <c r="AB215" s="124"/>
      <c r="AC215" s="90">
        <f>AD214+0.01</f>
        <v>8.82</v>
      </c>
      <c r="AD215" s="124"/>
      <c r="AE215" s="90">
        <f>AF214+0.01</f>
        <v>13.59</v>
      </c>
      <c r="AF215" s="124"/>
      <c r="AG215" s="91">
        <f>AH214+$AM$3</f>
        <v>0.0013120370370370332</v>
      </c>
      <c r="AH215" s="121"/>
      <c r="AI215" s="91">
        <f>AJ214+$AM$3</f>
        <v>0.0017789351851851835</v>
      </c>
      <c r="AJ215" s="121"/>
      <c r="AK215" s="90">
        <f>AL214+0.01</f>
        <v>30.501999999999956</v>
      </c>
      <c r="AL215" s="124"/>
      <c r="AM215" s="91">
        <f>AN214+$AM$3</f>
        <v>0.0006881944444444447</v>
      </c>
      <c r="AN215" s="121"/>
    </row>
    <row r="216" spans="1:40" ht="11.25">
      <c r="A216" s="72">
        <f>B216</f>
        <v>194</v>
      </c>
      <c r="B216" s="110">
        <v>194</v>
      </c>
      <c r="C216" s="107">
        <f>D216</f>
        <v>6.17</v>
      </c>
      <c r="D216" s="124">
        <v>6.17</v>
      </c>
      <c r="E216" s="107">
        <f>F216</f>
        <v>8.29</v>
      </c>
      <c r="F216" s="124">
        <v>8.29</v>
      </c>
      <c r="G216" s="107">
        <f>H216</f>
        <v>12.62</v>
      </c>
      <c r="H216" s="124">
        <v>12.62</v>
      </c>
      <c r="I216" s="91">
        <f>J216</f>
        <v>0.0011908703703703664</v>
      </c>
      <c r="J216" s="121">
        <v>0.0011908703703703664</v>
      </c>
      <c r="K216" s="91">
        <f>L216</f>
        <v>0.001620092592592588</v>
      </c>
      <c r="L216" s="121">
        <v>0.001620092592592588</v>
      </c>
      <c r="M216" s="107" t="e">
        <f>N216</f>
        <v>#REF!</v>
      </c>
      <c r="N216" s="124" t="e">
        <f>N218-(#REF!-#REF!)/50</f>
        <v>#REF!</v>
      </c>
      <c r="O216" s="91">
        <f>P216</f>
        <v>0.0006796481481481497</v>
      </c>
      <c r="P216" s="121">
        <v>0.0006796481481481497</v>
      </c>
      <c r="Q216" s="78">
        <v>610</v>
      </c>
      <c r="R216" s="98">
        <v>609.96</v>
      </c>
      <c r="S216" s="118">
        <v>13.54</v>
      </c>
      <c r="T216" s="119">
        <v>70.76</v>
      </c>
      <c r="U216" s="101">
        <v>212</v>
      </c>
      <c r="V216" s="102">
        <v>522</v>
      </c>
      <c r="W216" s="103">
        <v>11.78</v>
      </c>
      <c r="X216" s="104">
        <v>54.95</v>
      </c>
      <c r="Y216" s="86">
        <f>Z216</f>
        <v>194</v>
      </c>
      <c r="Z216" s="115">
        <v>194</v>
      </c>
      <c r="AA216" s="90">
        <f>AB216</f>
        <v>6.34</v>
      </c>
      <c r="AB216" s="124">
        <v>6.34</v>
      </c>
      <c r="AC216" s="90">
        <f>AD216</f>
        <v>8.83</v>
      </c>
      <c r="AD216" s="124">
        <v>8.83</v>
      </c>
      <c r="AE216" s="90">
        <f>AF216</f>
        <v>13.6</v>
      </c>
      <c r="AF216" s="124">
        <v>13.6</v>
      </c>
      <c r="AG216" s="91">
        <f>AH216</f>
        <v>0.0013150462962962925</v>
      </c>
      <c r="AH216" s="121">
        <v>0.0013150462962962925</v>
      </c>
      <c r="AI216" s="91">
        <f>AJ216</f>
        <v>0.0017831944444444427</v>
      </c>
      <c r="AJ216" s="121">
        <v>0.0017831944444444427</v>
      </c>
      <c r="AK216" s="90">
        <f>AL216</f>
        <v>30.542399999999954</v>
      </c>
      <c r="AL216" s="124">
        <v>30.542399999999954</v>
      </c>
      <c r="AM216" s="91">
        <f>AN216</f>
        <v>0.0006891203703703706</v>
      </c>
      <c r="AN216" s="121">
        <v>0.0006891203703703706</v>
      </c>
    </row>
    <row r="217" spans="1:40" ht="11.25">
      <c r="A217" s="72">
        <f>B216-1</f>
        <v>193</v>
      </c>
      <c r="B217" s="110"/>
      <c r="C217" s="107">
        <f>D216+$O$1</f>
        <v>6.18</v>
      </c>
      <c r="D217" s="124"/>
      <c r="E217" s="107">
        <f>F216+$O$1</f>
        <v>8.299999999999999</v>
      </c>
      <c r="F217" s="124"/>
      <c r="G217" s="107">
        <f>H216+$O$1</f>
        <v>12.629999999999999</v>
      </c>
      <c r="H217" s="124"/>
      <c r="I217" s="91">
        <f>J216+$P$1</f>
        <v>0.0011909861111111073</v>
      </c>
      <c r="J217" s="121"/>
      <c r="K217" s="91">
        <f>L216+$P$1</f>
        <v>0.0016202083333333288</v>
      </c>
      <c r="L217" s="121"/>
      <c r="M217" s="107" t="e">
        <f>N216+$O$1</f>
        <v>#REF!</v>
      </c>
      <c r="N217" s="124"/>
      <c r="O217" s="91">
        <f>P216+$P$1</f>
        <v>0.0006797638888888904</v>
      </c>
      <c r="P217" s="121"/>
      <c r="Q217" s="78">
        <v>612</v>
      </c>
      <c r="R217" s="98">
        <v>611.54</v>
      </c>
      <c r="S217" s="118">
        <v>13.58</v>
      </c>
      <c r="T217" s="119">
        <v>71</v>
      </c>
      <c r="U217" s="101">
        <v>213</v>
      </c>
      <c r="V217" s="102">
        <v>523</v>
      </c>
      <c r="W217" s="103">
        <v>11.82</v>
      </c>
      <c r="X217" s="104">
        <v>55.13</v>
      </c>
      <c r="Y217" s="86">
        <f>Z216-1</f>
        <v>193</v>
      </c>
      <c r="Z217" s="115"/>
      <c r="AA217" s="90">
        <f>AB216+0.01</f>
        <v>6.35</v>
      </c>
      <c r="AB217" s="124"/>
      <c r="AC217" s="90">
        <f>AD216+0.01</f>
        <v>8.84</v>
      </c>
      <c r="AD217" s="124"/>
      <c r="AE217" s="90">
        <f>AF216+0.01</f>
        <v>13.61</v>
      </c>
      <c r="AF217" s="124"/>
      <c r="AG217" s="91">
        <f>AH216+$AM$3</f>
        <v>0.0013151620370370333</v>
      </c>
      <c r="AH217" s="121"/>
      <c r="AI217" s="91">
        <f>AJ216+$AM$3</f>
        <v>0.0017833101851851836</v>
      </c>
      <c r="AJ217" s="121"/>
      <c r="AK217" s="90">
        <f>AL216+0.01</f>
        <v>30.552399999999956</v>
      </c>
      <c r="AL217" s="124"/>
      <c r="AM217" s="91">
        <f>AN216+$AM$3</f>
        <v>0.0006892361111111114</v>
      </c>
      <c r="AN217" s="121"/>
    </row>
    <row r="218" spans="1:40" ht="11.25">
      <c r="A218" s="72">
        <f>B218</f>
        <v>193</v>
      </c>
      <c r="B218" s="116">
        <v>193</v>
      </c>
      <c r="C218" s="107">
        <f>D218</f>
        <v>6.18</v>
      </c>
      <c r="D218" s="124">
        <v>6.18</v>
      </c>
      <c r="E218" s="107">
        <f>F218</f>
        <v>8.31</v>
      </c>
      <c r="F218" s="124">
        <v>8.31</v>
      </c>
      <c r="G218" s="107">
        <f>H218</f>
        <v>12.65</v>
      </c>
      <c r="H218" s="124">
        <v>12.65</v>
      </c>
      <c r="I218" s="91">
        <f>J218</f>
        <v>0.0011942870370370332</v>
      </c>
      <c r="J218" s="121">
        <v>0.0011942870370370332</v>
      </c>
      <c r="K218" s="91">
        <f>L218</f>
        <v>0.0016246759259259213</v>
      </c>
      <c r="L218" s="121">
        <v>0.0016246759259259213</v>
      </c>
      <c r="M218" s="107" t="e">
        <f>N218</f>
        <v>#REF!</v>
      </c>
      <c r="N218" s="124" t="e">
        <f>N220-(#REF!-#REF!)/50</f>
        <v>#REF!</v>
      </c>
      <c r="O218" s="91">
        <f>P218</f>
        <v>0.000680731481481483</v>
      </c>
      <c r="P218" s="121">
        <v>0.000680731481481483</v>
      </c>
      <c r="Q218" s="78">
        <v>613</v>
      </c>
      <c r="R218" s="98">
        <v>613.12</v>
      </c>
      <c r="S218" s="118">
        <v>13.62</v>
      </c>
      <c r="T218" s="119">
        <v>71.24</v>
      </c>
      <c r="U218" s="101">
        <v>214</v>
      </c>
      <c r="V218" s="102">
        <v>524</v>
      </c>
      <c r="W218" s="103">
        <v>11.85</v>
      </c>
      <c r="X218" s="104">
        <v>55.32</v>
      </c>
      <c r="Y218" s="86">
        <f>Z218</f>
        <v>193</v>
      </c>
      <c r="Z218" s="115">
        <v>193</v>
      </c>
      <c r="AA218" s="90">
        <f>AB218</f>
        <v>6.35</v>
      </c>
      <c r="AB218" s="124">
        <v>6.35</v>
      </c>
      <c r="AC218" s="90">
        <f>AD218</f>
        <v>8.85</v>
      </c>
      <c r="AD218" s="124">
        <v>8.85</v>
      </c>
      <c r="AE218" s="90">
        <f>AF218</f>
        <v>13.63</v>
      </c>
      <c r="AF218" s="124">
        <v>13.63</v>
      </c>
      <c r="AG218" s="91">
        <f>AH218</f>
        <v>0.0013181712962962925</v>
      </c>
      <c r="AH218" s="121">
        <v>0.0013181712962962925</v>
      </c>
      <c r="AI218" s="91">
        <f>AJ218</f>
        <v>0.0017875694444444428</v>
      </c>
      <c r="AJ218" s="121">
        <v>0.0017875694444444428</v>
      </c>
      <c r="AK218" s="90">
        <f>AL218</f>
        <v>30.592799999999954</v>
      </c>
      <c r="AL218" s="124">
        <v>30.592799999999954</v>
      </c>
      <c r="AM218" s="91">
        <f>AN218</f>
        <v>0.0006901620370370373</v>
      </c>
      <c r="AN218" s="121">
        <v>0.0006901620370370373</v>
      </c>
    </row>
    <row r="219" spans="1:40" ht="11.25">
      <c r="A219" s="72">
        <f>B218-1</f>
        <v>192</v>
      </c>
      <c r="B219" s="116"/>
      <c r="C219" s="107">
        <f>D218+$O$1</f>
        <v>6.1899999999999995</v>
      </c>
      <c r="D219" s="124"/>
      <c r="E219" s="107">
        <f>F218+$O$1</f>
        <v>8.32</v>
      </c>
      <c r="F219" s="124"/>
      <c r="G219" s="107">
        <f>H218+$O$1</f>
        <v>12.66</v>
      </c>
      <c r="H219" s="124"/>
      <c r="I219" s="91">
        <f>J218+$P$1</f>
        <v>0.001194402777777774</v>
      </c>
      <c r="J219" s="121"/>
      <c r="K219" s="91">
        <f>L218+$P$1</f>
        <v>0.0016247916666666622</v>
      </c>
      <c r="L219" s="121"/>
      <c r="M219" s="107" t="e">
        <f>N218+$O$1</f>
        <v>#REF!</v>
      </c>
      <c r="N219" s="124"/>
      <c r="O219" s="91">
        <f>P218+$P$1</f>
        <v>0.0006808472222222237</v>
      </c>
      <c r="P219" s="121"/>
      <c r="Q219" s="78">
        <v>615</v>
      </c>
      <c r="R219" s="98">
        <v>614.7</v>
      </c>
      <c r="S219" s="118">
        <v>13.66</v>
      </c>
      <c r="T219" s="119">
        <v>71.49</v>
      </c>
      <c r="U219" s="101">
        <v>215</v>
      </c>
      <c r="V219" s="102">
        <v>526</v>
      </c>
      <c r="W219" s="103">
        <v>11.88</v>
      </c>
      <c r="X219" s="104">
        <v>55.5</v>
      </c>
      <c r="Y219" s="86">
        <f>Z218-1</f>
        <v>192</v>
      </c>
      <c r="Z219" s="115"/>
      <c r="AA219" s="90">
        <f>AB218+0.01</f>
        <v>6.359999999999999</v>
      </c>
      <c r="AB219" s="124"/>
      <c r="AC219" s="90">
        <f>AD218+0.01</f>
        <v>8.86</v>
      </c>
      <c r="AD219" s="124"/>
      <c r="AE219" s="90">
        <f>AF218+0.01</f>
        <v>13.64</v>
      </c>
      <c r="AF219" s="124"/>
      <c r="AG219" s="91">
        <f>AH218+$AM$3</f>
        <v>0.0013182870370370334</v>
      </c>
      <c r="AH219" s="121"/>
      <c r="AI219" s="91">
        <f>AJ218+$AM$3</f>
        <v>0.0017876851851851836</v>
      </c>
      <c r="AJ219" s="121"/>
      <c r="AK219" s="90">
        <f>AL218+0.01</f>
        <v>30.602799999999956</v>
      </c>
      <c r="AL219" s="124"/>
      <c r="AM219" s="91">
        <f>AN218+$AM$3</f>
        <v>0.000690277777777778</v>
      </c>
      <c r="AN219" s="121"/>
    </row>
    <row r="220" spans="1:40" ht="11.25">
      <c r="A220" s="72">
        <f>B220</f>
        <v>192</v>
      </c>
      <c r="B220" s="110">
        <v>192</v>
      </c>
      <c r="C220" s="107">
        <f>D220</f>
        <v>6.2</v>
      </c>
      <c r="D220" s="124">
        <v>6.2</v>
      </c>
      <c r="E220" s="107">
        <f>F220</f>
        <v>8.33</v>
      </c>
      <c r="F220" s="124">
        <v>8.33</v>
      </c>
      <c r="G220" s="107">
        <f>H220</f>
        <v>12.67</v>
      </c>
      <c r="H220" s="124">
        <v>12.67</v>
      </c>
      <c r="I220" s="91">
        <f>J220</f>
        <v>0.0011977037037037</v>
      </c>
      <c r="J220" s="121">
        <v>0.0011977037037037</v>
      </c>
      <c r="K220" s="91">
        <f>L220</f>
        <v>0.0016292592592592548</v>
      </c>
      <c r="L220" s="121">
        <v>0.0016292592592592548</v>
      </c>
      <c r="M220" s="107" t="e">
        <f>N220</f>
        <v>#REF!</v>
      </c>
      <c r="N220" s="124" t="e">
        <f>N222-(#REF!-#REF!)/50</f>
        <v>#REF!</v>
      </c>
      <c r="O220" s="91">
        <f>P220</f>
        <v>0.0006818148148148163</v>
      </c>
      <c r="P220" s="121">
        <v>0.0006818148148148163</v>
      </c>
      <c r="Q220" s="78">
        <v>616</v>
      </c>
      <c r="R220" s="98">
        <v>616.28</v>
      </c>
      <c r="S220" s="118">
        <v>13.69</v>
      </c>
      <c r="T220" s="119">
        <v>71.73</v>
      </c>
      <c r="U220" s="101">
        <v>216</v>
      </c>
      <c r="V220" s="102">
        <v>527</v>
      </c>
      <c r="W220" s="103">
        <v>11.91</v>
      </c>
      <c r="X220" s="104">
        <v>55.69</v>
      </c>
      <c r="Y220" s="86">
        <f>Z220</f>
        <v>192</v>
      </c>
      <c r="Z220" s="115">
        <v>192</v>
      </c>
      <c r="AA220" s="90">
        <f>AB220</f>
        <v>6.36</v>
      </c>
      <c r="AB220" s="124">
        <v>6.36</v>
      </c>
      <c r="AC220" s="90">
        <f>AD220</f>
        <v>8.87</v>
      </c>
      <c r="AD220" s="124">
        <v>8.87</v>
      </c>
      <c r="AE220" s="90">
        <f>AF220</f>
        <v>13.65</v>
      </c>
      <c r="AF220" s="124">
        <v>13.65</v>
      </c>
      <c r="AG220" s="91">
        <f>AH220</f>
        <v>0.0013212962962962926</v>
      </c>
      <c r="AH220" s="121">
        <v>0.0013212962962962926</v>
      </c>
      <c r="AI220" s="91">
        <f>AJ220</f>
        <v>0.0017919444444444428</v>
      </c>
      <c r="AJ220" s="121">
        <v>0.0017919444444444428</v>
      </c>
      <c r="AK220" s="90">
        <f>AL220</f>
        <v>30.643199999999954</v>
      </c>
      <c r="AL220" s="124">
        <v>30.643199999999954</v>
      </c>
      <c r="AM220" s="91">
        <f>AN220</f>
        <v>0.000691203703703704</v>
      </c>
      <c r="AN220" s="121">
        <v>0.000691203703703704</v>
      </c>
    </row>
    <row r="221" spans="1:40" ht="11.25">
      <c r="A221" s="72">
        <f>B220-1</f>
        <v>191</v>
      </c>
      <c r="B221" s="110"/>
      <c r="C221" s="107">
        <f>D220+$O$1</f>
        <v>6.21</v>
      </c>
      <c r="D221" s="124"/>
      <c r="E221" s="107">
        <f>F220+$O$1</f>
        <v>8.34</v>
      </c>
      <c r="F221" s="124"/>
      <c r="G221" s="107">
        <f>H220+$O$1</f>
        <v>12.68</v>
      </c>
      <c r="H221" s="124"/>
      <c r="I221" s="91">
        <f>J220+$P$1</f>
        <v>0.0011978194444444408</v>
      </c>
      <c r="J221" s="121"/>
      <c r="K221" s="91">
        <f>L220+$P$1</f>
        <v>0.0016293749999999956</v>
      </c>
      <c r="L221" s="121"/>
      <c r="M221" s="107" t="e">
        <f>N220+$O$1</f>
        <v>#REF!</v>
      </c>
      <c r="N221" s="124"/>
      <c r="O221" s="91">
        <f>P220+$P$1</f>
        <v>0.000681930555555557</v>
      </c>
      <c r="P221" s="121"/>
      <c r="Q221" s="78">
        <v>618</v>
      </c>
      <c r="R221" s="98">
        <v>617.86</v>
      </c>
      <c r="S221" s="118">
        <v>13.73</v>
      </c>
      <c r="T221" s="119">
        <v>71.97</v>
      </c>
      <c r="U221" s="101">
        <v>217</v>
      </c>
      <c r="V221" s="102">
        <v>528</v>
      </c>
      <c r="W221" s="103">
        <v>11.94</v>
      </c>
      <c r="X221" s="104">
        <v>55.88</v>
      </c>
      <c r="Y221" s="86">
        <f>Z220-1</f>
        <v>191</v>
      </c>
      <c r="Z221" s="115"/>
      <c r="AA221" s="90">
        <f>AB220+0.01</f>
        <v>6.37</v>
      </c>
      <c r="AB221" s="124"/>
      <c r="AC221" s="90">
        <f>AD220+0.01</f>
        <v>8.879999999999999</v>
      </c>
      <c r="AD221" s="124"/>
      <c r="AE221" s="90">
        <f>AF220+0.01</f>
        <v>13.66</v>
      </c>
      <c r="AF221" s="124"/>
      <c r="AG221" s="91">
        <f>AH220+$AM$3</f>
        <v>0.0013214120370370335</v>
      </c>
      <c r="AH221" s="121"/>
      <c r="AI221" s="91">
        <f>AJ220+$AM$3</f>
        <v>0.0017920601851851836</v>
      </c>
      <c r="AJ221" s="121"/>
      <c r="AK221" s="90">
        <f>AL220+0.01</f>
        <v>30.653199999999956</v>
      </c>
      <c r="AL221" s="124"/>
      <c r="AM221" s="91">
        <f>AN220+$AM$3</f>
        <v>0.0006913194444444447</v>
      </c>
      <c r="AN221" s="121"/>
    </row>
    <row r="222" spans="1:40" ht="11.25">
      <c r="A222" s="72">
        <f>B222</f>
        <v>191</v>
      </c>
      <c r="B222" s="110">
        <v>191</v>
      </c>
      <c r="C222" s="107">
        <f>D222</f>
        <v>6.21</v>
      </c>
      <c r="D222" s="124">
        <v>6.21</v>
      </c>
      <c r="E222" s="107">
        <f>F222</f>
        <v>8.35</v>
      </c>
      <c r="F222" s="124">
        <v>8.35</v>
      </c>
      <c r="G222" s="107">
        <f>H222</f>
        <v>12.7</v>
      </c>
      <c r="H222" s="124">
        <v>12.7</v>
      </c>
      <c r="I222" s="91">
        <f>J222</f>
        <v>0.0012011203703703667</v>
      </c>
      <c r="J222" s="121">
        <v>0.0012011203703703667</v>
      </c>
      <c r="K222" s="91">
        <f>L222</f>
        <v>0.0016338425925925882</v>
      </c>
      <c r="L222" s="121">
        <v>0.0016338425925925882</v>
      </c>
      <c r="M222" s="107" t="e">
        <f>N222</f>
        <v>#REF!</v>
      </c>
      <c r="N222" s="124" t="e">
        <f>N224-(#REF!-#REF!)/50</f>
        <v>#REF!</v>
      </c>
      <c r="O222" s="91">
        <f>P222</f>
        <v>0.0006828981481481496</v>
      </c>
      <c r="P222" s="121">
        <v>0.0006828981481481496</v>
      </c>
      <c r="Q222" s="78">
        <v>619</v>
      </c>
      <c r="R222" s="98">
        <v>619.44</v>
      </c>
      <c r="S222" s="118">
        <v>13.77</v>
      </c>
      <c r="T222" s="119">
        <v>72.22</v>
      </c>
      <c r="U222" s="101">
        <v>218</v>
      </c>
      <c r="V222" s="102">
        <v>529</v>
      </c>
      <c r="W222" s="103">
        <v>11.98</v>
      </c>
      <c r="X222" s="104">
        <v>56.06</v>
      </c>
      <c r="Y222" s="86">
        <f>Z222</f>
        <v>191</v>
      </c>
      <c r="Z222" s="115">
        <v>191</v>
      </c>
      <c r="AA222" s="90">
        <f>AB222</f>
        <v>6.37</v>
      </c>
      <c r="AB222" s="124">
        <v>6.37</v>
      </c>
      <c r="AC222" s="90">
        <f>AD222</f>
        <v>8.9</v>
      </c>
      <c r="AD222" s="124">
        <v>8.9</v>
      </c>
      <c r="AE222" s="90">
        <f>AF222</f>
        <v>13.67</v>
      </c>
      <c r="AF222" s="124">
        <v>13.67</v>
      </c>
      <c r="AG222" s="91">
        <f>AH222</f>
        <v>0.0013244212962962927</v>
      </c>
      <c r="AH222" s="121">
        <v>0.0013244212962962927</v>
      </c>
      <c r="AI222" s="91">
        <f>AJ222</f>
        <v>0.0017963194444444428</v>
      </c>
      <c r="AJ222" s="121">
        <v>0.0017963194444444428</v>
      </c>
      <c r="AK222" s="90">
        <f>AL222</f>
        <v>30.693599999999954</v>
      </c>
      <c r="AL222" s="124">
        <v>30.693599999999954</v>
      </c>
      <c r="AM222" s="91">
        <f>AN222</f>
        <v>0.0006922453703703706</v>
      </c>
      <c r="AN222" s="121">
        <v>0.0006922453703703706</v>
      </c>
    </row>
    <row r="223" spans="1:40" ht="11.25">
      <c r="A223" s="72">
        <f>B222-1</f>
        <v>190</v>
      </c>
      <c r="B223" s="110"/>
      <c r="C223" s="107">
        <f>D222+$O$1</f>
        <v>6.22</v>
      </c>
      <c r="D223" s="124"/>
      <c r="E223" s="107">
        <f>F222+$O$1</f>
        <v>8.36</v>
      </c>
      <c r="F223" s="124"/>
      <c r="G223" s="107">
        <f>H222+$O$1</f>
        <v>12.709999999999999</v>
      </c>
      <c r="H223" s="124"/>
      <c r="I223" s="91">
        <f>J222+$P$1</f>
        <v>0.0012012361111111076</v>
      </c>
      <c r="J223" s="121"/>
      <c r="K223" s="91">
        <f>L222+$P$1</f>
        <v>0.001633958333333329</v>
      </c>
      <c r="L223" s="121"/>
      <c r="M223" s="107" t="e">
        <f>N222+$O$1</f>
        <v>#REF!</v>
      </c>
      <c r="N223" s="124"/>
      <c r="O223" s="91">
        <f>P222+$P$1</f>
        <v>0.0006830138888888903</v>
      </c>
      <c r="P223" s="121"/>
      <c r="Q223" s="78">
        <v>621</v>
      </c>
      <c r="R223" s="98">
        <v>621.02</v>
      </c>
      <c r="S223" s="118">
        <v>13.81</v>
      </c>
      <c r="T223" s="119">
        <v>72.46</v>
      </c>
      <c r="U223" s="101">
        <v>219</v>
      </c>
      <c r="V223" s="102">
        <v>531</v>
      </c>
      <c r="W223" s="103">
        <v>12.01</v>
      </c>
      <c r="X223" s="104">
        <v>56.25</v>
      </c>
      <c r="Y223" s="86">
        <f>Z222-1</f>
        <v>190</v>
      </c>
      <c r="Z223" s="115"/>
      <c r="AA223" s="90">
        <f>AB222+0.01</f>
        <v>6.38</v>
      </c>
      <c r="AB223" s="124"/>
      <c r="AC223" s="90">
        <f>AD222+0.01</f>
        <v>8.91</v>
      </c>
      <c r="AD223" s="124"/>
      <c r="AE223" s="90">
        <f>AF222+0.01</f>
        <v>13.68</v>
      </c>
      <c r="AF223" s="124"/>
      <c r="AG223" s="91">
        <f>AH222+$AM$3</f>
        <v>0.0013245370370370336</v>
      </c>
      <c r="AH223" s="121"/>
      <c r="AI223" s="91">
        <f>AJ222+$AM$3</f>
        <v>0.0017964351851851837</v>
      </c>
      <c r="AJ223" s="121"/>
      <c r="AK223" s="90">
        <f>AL222+0.01</f>
        <v>30.703599999999955</v>
      </c>
      <c r="AL223" s="124"/>
      <c r="AM223" s="91">
        <f>AN222+$AM$3</f>
        <v>0.0006923611111111114</v>
      </c>
      <c r="AN223" s="121"/>
    </row>
    <row r="224" spans="1:40" ht="11.25">
      <c r="A224" s="72">
        <f>B224</f>
        <v>190</v>
      </c>
      <c r="B224" s="116">
        <v>190</v>
      </c>
      <c r="C224" s="107">
        <f>D224</f>
        <v>6.22</v>
      </c>
      <c r="D224" s="124">
        <v>6.22</v>
      </c>
      <c r="E224" s="107">
        <f>F224</f>
        <v>8.38</v>
      </c>
      <c r="F224" s="124">
        <v>8.38</v>
      </c>
      <c r="G224" s="107">
        <f>H224</f>
        <v>12.73</v>
      </c>
      <c r="H224" s="124">
        <v>12.73</v>
      </c>
      <c r="I224" s="91">
        <f>J224</f>
        <v>0.0012045370370370335</v>
      </c>
      <c r="J224" s="121">
        <v>0.0012045370370370335</v>
      </c>
      <c r="K224" s="91">
        <f>L224</f>
        <v>0.0016384259259259217</v>
      </c>
      <c r="L224" s="121">
        <v>0.0016384259259259217</v>
      </c>
      <c r="M224" s="107" t="e">
        <f>N224</f>
        <v>#REF!</v>
      </c>
      <c r="N224" s="124" t="e">
        <f>N226-(#REF!-#REF!)/50</f>
        <v>#REF!</v>
      </c>
      <c r="O224" s="91">
        <f>P224</f>
        <v>0.0006839814814814829</v>
      </c>
      <c r="P224" s="121">
        <v>0.0006839814814814829</v>
      </c>
      <c r="Q224" s="78">
        <v>623</v>
      </c>
      <c r="R224" s="98">
        <v>622.6</v>
      </c>
      <c r="S224" s="118">
        <v>13.85</v>
      </c>
      <c r="T224" s="119">
        <v>72.7</v>
      </c>
      <c r="U224" s="101">
        <v>220</v>
      </c>
      <c r="V224" s="102">
        <v>532</v>
      </c>
      <c r="W224" s="103">
        <v>12.04</v>
      </c>
      <c r="X224" s="104">
        <v>56.43</v>
      </c>
      <c r="Y224" s="86">
        <f>Z224</f>
        <v>190</v>
      </c>
      <c r="Z224" s="115">
        <v>190</v>
      </c>
      <c r="AA224" s="90">
        <f>AB224</f>
        <v>6.39</v>
      </c>
      <c r="AB224" s="124">
        <v>6.39</v>
      </c>
      <c r="AC224" s="90">
        <f>AD224</f>
        <v>8.92</v>
      </c>
      <c r="AD224" s="124">
        <v>8.92</v>
      </c>
      <c r="AE224" s="90">
        <f>AF224</f>
        <v>13.7</v>
      </c>
      <c r="AF224" s="124">
        <v>13.7</v>
      </c>
      <c r="AG224" s="91">
        <f>AH224</f>
        <v>0.0013275462962962928</v>
      </c>
      <c r="AH224" s="121">
        <v>0.0013275462962962928</v>
      </c>
      <c r="AI224" s="91">
        <f>AJ224</f>
        <v>0.0018006944444444429</v>
      </c>
      <c r="AJ224" s="121">
        <v>0.0018006944444444429</v>
      </c>
      <c r="AK224" s="90">
        <f>AL224</f>
        <v>30.743999999999954</v>
      </c>
      <c r="AL224" s="124">
        <v>30.743999999999954</v>
      </c>
      <c r="AM224" s="91">
        <f>AN224</f>
        <v>0.0006932870370370373</v>
      </c>
      <c r="AN224" s="121">
        <v>0.0006932870370370373</v>
      </c>
    </row>
    <row r="225" spans="1:40" ht="11.25">
      <c r="A225" s="72">
        <f>B224-1</f>
        <v>189</v>
      </c>
      <c r="B225" s="116"/>
      <c r="C225" s="107">
        <f>D224+$O$1</f>
        <v>6.2299999999999995</v>
      </c>
      <c r="D225" s="124"/>
      <c r="E225" s="107">
        <f>F224+$O$1</f>
        <v>8.39</v>
      </c>
      <c r="F225" s="124"/>
      <c r="G225" s="107">
        <f>H224+$O$1</f>
        <v>12.74</v>
      </c>
      <c r="H225" s="124"/>
      <c r="I225" s="91">
        <f>J224+$P$1</f>
        <v>0.0012046527777777743</v>
      </c>
      <c r="J225" s="121"/>
      <c r="K225" s="91">
        <f>L224+$P$1</f>
        <v>0.0016385416666666625</v>
      </c>
      <c r="L225" s="121"/>
      <c r="M225" s="107" t="e">
        <f>N224+$O$1</f>
        <v>#REF!</v>
      </c>
      <c r="N225" s="124"/>
      <c r="O225" s="91">
        <f>P224+$P$1</f>
        <v>0.0006840972222222236</v>
      </c>
      <c r="P225" s="121"/>
      <c r="Q225" s="78">
        <v>624</v>
      </c>
      <c r="R225" s="98">
        <v>624.18</v>
      </c>
      <c r="S225" s="118">
        <v>13.89</v>
      </c>
      <c r="T225" s="119">
        <v>72.95</v>
      </c>
      <c r="U225" s="101">
        <v>221</v>
      </c>
      <c r="V225" s="102">
        <v>533</v>
      </c>
      <c r="W225" s="103">
        <v>12.07</v>
      </c>
      <c r="X225" s="104">
        <v>56.62</v>
      </c>
      <c r="Y225" s="86">
        <f>Z224-1</f>
        <v>189</v>
      </c>
      <c r="Z225" s="115"/>
      <c r="AA225" s="90">
        <f>AB224+0.01</f>
        <v>6.3999999999999995</v>
      </c>
      <c r="AB225" s="124"/>
      <c r="AC225" s="90">
        <f>AD224+0.01</f>
        <v>8.93</v>
      </c>
      <c r="AD225" s="124"/>
      <c r="AE225" s="90">
        <f>AF224+0.01</f>
        <v>13.709999999999999</v>
      </c>
      <c r="AF225" s="124"/>
      <c r="AG225" s="91">
        <f>AH224+$AM$3</f>
        <v>0.0013276620370370337</v>
      </c>
      <c r="AH225" s="121"/>
      <c r="AI225" s="91">
        <f>AJ224+$AM$3</f>
        <v>0.0018008101851851837</v>
      </c>
      <c r="AJ225" s="121"/>
      <c r="AK225" s="90">
        <f>AL224+0.01</f>
        <v>30.753999999999955</v>
      </c>
      <c r="AL225" s="124"/>
      <c r="AM225" s="91">
        <f>AN224+$AM$3</f>
        <v>0.000693402777777778</v>
      </c>
      <c r="AN225" s="121"/>
    </row>
    <row r="226" spans="1:40" ht="11.25">
      <c r="A226" s="72">
        <f>B226</f>
        <v>189</v>
      </c>
      <c r="B226" s="110">
        <v>189</v>
      </c>
      <c r="C226" s="107">
        <f>D226</f>
        <v>6.24</v>
      </c>
      <c r="D226" s="124">
        <v>6.24</v>
      </c>
      <c r="E226" s="107">
        <f>F226</f>
        <v>8.4</v>
      </c>
      <c r="F226" s="124">
        <v>8.4</v>
      </c>
      <c r="G226" s="107">
        <f>H226</f>
        <v>12.76</v>
      </c>
      <c r="H226" s="124">
        <v>12.76</v>
      </c>
      <c r="I226" s="91">
        <f>J226</f>
        <v>0.0012079537037037002</v>
      </c>
      <c r="J226" s="121">
        <v>0.0012079537037037002</v>
      </c>
      <c r="K226" s="91">
        <f>L226</f>
        <v>0.001643009259259255</v>
      </c>
      <c r="L226" s="121">
        <v>0.001643009259259255</v>
      </c>
      <c r="M226" s="107" t="e">
        <f>N226</f>
        <v>#REF!</v>
      </c>
      <c r="N226" s="124" t="e">
        <f>N228-(#REF!-#REF!)/50</f>
        <v>#REF!</v>
      </c>
      <c r="O226" s="91">
        <f>P226</f>
        <v>0.0006850648148148162</v>
      </c>
      <c r="P226" s="121">
        <v>0.0006850648148148162</v>
      </c>
      <c r="Q226" s="78">
        <v>626</v>
      </c>
      <c r="R226" s="98">
        <v>625.76</v>
      </c>
      <c r="S226" s="118">
        <v>13.92</v>
      </c>
      <c r="T226" s="119">
        <v>73.19</v>
      </c>
      <c r="U226" s="101">
        <v>222</v>
      </c>
      <c r="V226" s="102">
        <v>534</v>
      </c>
      <c r="W226" s="103">
        <v>12.1</v>
      </c>
      <c r="X226" s="104">
        <v>56.8</v>
      </c>
      <c r="Y226" s="86">
        <f>Z226</f>
        <v>189</v>
      </c>
      <c r="Z226" s="115">
        <v>189</v>
      </c>
      <c r="AA226" s="90">
        <f>AB226</f>
        <v>6.4</v>
      </c>
      <c r="AB226" s="124">
        <v>6.4</v>
      </c>
      <c r="AC226" s="90">
        <f>AD226</f>
        <v>8.94</v>
      </c>
      <c r="AD226" s="124">
        <v>8.94</v>
      </c>
      <c r="AE226" s="90">
        <f>AF226</f>
        <v>13.72</v>
      </c>
      <c r="AF226" s="124">
        <v>13.72</v>
      </c>
      <c r="AG226" s="91">
        <f>AH226</f>
        <v>0.001330671296296293</v>
      </c>
      <c r="AH226" s="121">
        <v>0.001330671296296293</v>
      </c>
      <c r="AI226" s="91">
        <f>AJ226</f>
        <v>0.001805069444444443</v>
      </c>
      <c r="AJ226" s="121">
        <v>0.001805069444444443</v>
      </c>
      <c r="AK226" s="90">
        <f>AL226</f>
        <v>30.794399999999953</v>
      </c>
      <c r="AL226" s="124">
        <v>30.794399999999953</v>
      </c>
      <c r="AM226" s="91">
        <f>AN226</f>
        <v>0.000694328703703704</v>
      </c>
      <c r="AN226" s="121">
        <v>0.000694328703703704</v>
      </c>
    </row>
    <row r="227" spans="1:40" ht="11.25">
      <c r="A227" s="72">
        <f>B226-1</f>
        <v>188</v>
      </c>
      <c r="B227" s="110"/>
      <c r="C227" s="107">
        <f>D226+$O$1</f>
        <v>6.25</v>
      </c>
      <c r="D227" s="124"/>
      <c r="E227" s="107">
        <f>F226+$O$1</f>
        <v>8.41</v>
      </c>
      <c r="F227" s="124"/>
      <c r="G227" s="107">
        <f>H226+$O$1</f>
        <v>12.77</v>
      </c>
      <c r="H227" s="124"/>
      <c r="I227" s="91">
        <f>J226+$P$1</f>
        <v>0.001208069444444441</v>
      </c>
      <c r="J227" s="121"/>
      <c r="K227" s="91">
        <f>L226+$P$1</f>
        <v>0.001643124999999996</v>
      </c>
      <c r="L227" s="121"/>
      <c r="M227" s="107" t="e">
        <f>N226+$O$1</f>
        <v>#REF!</v>
      </c>
      <c r="N227" s="124"/>
      <c r="O227" s="91">
        <f>P226+$P$1</f>
        <v>0.0006851805555555569</v>
      </c>
      <c r="P227" s="121"/>
      <c r="Q227" s="78">
        <v>627</v>
      </c>
      <c r="R227" s="98">
        <v>627.34</v>
      </c>
      <c r="S227" s="118">
        <v>13.96</v>
      </c>
      <c r="T227" s="119">
        <v>73.43</v>
      </c>
      <c r="U227" s="101">
        <v>223</v>
      </c>
      <c r="V227" s="102">
        <v>536</v>
      </c>
      <c r="W227" s="103">
        <v>12.14</v>
      </c>
      <c r="X227" s="104">
        <v>56.99</v>
      </c>
      <c r="Y227" s="86">
        <f>Z226-1</f>
        <v>188</v>
      </c>
      <c r="Z227" s="115"/>
      <c r="AA227" s="90">
        <f>AB226+0.01</f>
        <v>6.41</v>
      </c>
      <c r="AB227" s="124"/>
      <c r="AC227" s="90">
        <f>AD226+0.01</f>
        <v>8.95</v>
      </c>
      <c r="AD227" s="124"/>
      <c r="AE227" s="90">
        <f>AF226+0.01</f>
        <v>13.73</v>
      </c>
      <c r="AF227" s="124"/>
      <c r="AG227" s="91">
        <f>AH226+$AM$3</f>
        <v>0.0013307870370370338</v>
      </c>
      <c r="AH227" s="121"/>
      <c r="AI227" s="91">
        <f>AJ226+$AM$3</f>
        <v>0.0018051851851851838</v>
      </c>
      <c r="AJ227" s="121"/>
      <c r="AK227" s="90">
        <f>AL226+0.01</f>
        <v>30.804399999999955</v>
      </c>
      <c r="AL227" s="124"/>
      <c r="AM227" s="91">
        <f>AN226+$AM$3</f>
        <v>0.0006944444444444447</v>
      </c>
      <c r="AN227" s="121"/>
    </row>
    <row r="228" spans="1:40" ht="11.25">
      <c r="A228" s="72">
        <f>B228</f>
        <v>188</v>
      </c>
      <c r="B228" s="110">
        <v>188</v>
      </c>
      <c r="C228" s="107">
        <f>D228</f>
        <v>6.25</v>
      </c>
      <c r="D228" s="124">
        <v>6.25</v>
      </c>
      <c r="E228" s="107">
        <f>F228</f>
        <v>8.42</v>
      </c>
      <c r="F228" s="124">
        <v>8.42</v>
      </c>
      <c r="G228" s="107">
        <f>H228</f>
        <v>12.79</v>
      </c>
      <c r="H228" s="124">
        <v>12.79</v>
      </c>
      <c r="I228" s="91">
        <f>J228</f>
        <v>0.001211370370370367</v>
      </c>
      <c r="J228" s="121">
        <v>0.001211370370370367</v>
      </c>
      <c r="K228" s="91">
        <f>L228</f>
        <v>0.0016475925925925885</v>
      </c>
      <c r="L228" s="121">
        <v>0.0016475925925925885</v>
      </c>
      <c r="M228" s="107" t="e">
        <f>N228</f>
        <v>#REF!</v>
      </c>
      <c r="N228" s="124" t="e">
        <f>N230-(#REF!-#REF!)/50</f>
        <v>#REF!</v>
      </c>
      <c r="O228" s="91">
        <f>P228</f>
        <v>0.0006861481481481495</v>
      </c>
      <c r="P228" s="121">
        <v>0.0006861481481481495</v>
      </c>
      <c r="Q228" s="78">
        <v>629</v>
      </c>
      <c r="R228" s="98">
        <v>628.92</v>
      </c>
      <c r="S228" s="118">
        <v>14</v>
      </c>
      <c r="T228" s="119">
        <v>73.68</v>
      </c>
      <c r="U228" s="101">
        <v>224</v>
      </c>
      <c r="V228" s="102">
        <v>537</v>
      </c>
      <c r="W228" s="103">
        <v>12.17</v>
      </c>
      <c r="X228" s="104">
        <v>57.17</v>
      </c>
      <c r="Y228" s="86">
        <f>Z228</f>
        <v>188</v>
      </c>
      <c r="Z228" s="115">
        <v>188</v>
      </c>
      <c r="AA228" s="90">
        <f>AB228</f>
        <v>6.41</v>
      </c>
      <c r="AB228" s="124">
        <v>6.41</v>
      </c>
      <c r="AC228" s="90">
        <f>AD228</f>
        <v>8.96</v>
      </c>
      <c r="AD228" s="124">
        <v>8.96</v>
      </c>
      <c r="AE228" s="90">
        <f>AF228</f>
        <v>13.74</v>
      </c>
      <c r="AF228" s="124">
        <v>13.74</v>
      </c>
      <c r="AG228" s="91">
        <f>AH228</f>
        <v>0.001333796296296293</v>
      </c>
      <c r="AH228" s="121">
        <v>0.001333796296296293</v>
      </c>
      <c r="AI228" s="91">
        <f>AJ228</f>
        <v>0.001809444444444443</v>
      </c>
      <c r="AJ228" s="121">
        <v>0.001809444444444443</v>
      </c>
      <c r="AK228" s="90">
        <f>AL228</f>
        <v>30.844799999999953</v>
      </c>
      <c r="AL228" s="124">
        <v>30.844799999999953</v>
      </c>
      <c r="AM228" s="91">
        <f>AN228</f>
        <v>0.0006953703703703706</v>
      </c>
      <c r="AN228" s="121">
        <v>0.0006953703703703706</v>
      </c>
    </row>
    <row r="229" spans="1:40" ht="11.25">
      <c r="A229" s="72">
        <f>B228-1</f>
        <v>187</v>
      </c>
      <c r="B229" s="110"/>
      <c r="C229" s="107">
        <f>D228+$O$1</f>
        <v>6.26</v>
      </c>
      <c r="D229" s="124"/>
      <c r="E229" s="107">
        <f>F228+$O$1</f>
        <v>8.43</v>
      </c>
      <c r="F229" s="124"/>
      <c r="G229" s="107">
        <f>H228+$O$1</f>
        <v>12.799999999999999</v>
      </c>
      <c r="H229" s="124"/>
      <c r="I229" s="91">
        <f>J228+$P$1</f>
        <v>0.0012114861111111078</v>
      </c>
      <c r="J229" s="121"/>
      <c r="K229" s="91">
        <f>L228+$P$1</f>
        <v>0.0016477083333333294</v>
      </c>
      <c r="L229" s="121"/>
      <c r="M229" s="107" t="e">
        <f>N228+$O$1</f>
        <v>#REF!</v>
      </c>
      <c r="N229" s="124"/>
      <c r="O229" s="91">
        <f>P228+$P$1</f>
        <v>0.0006862638888888902</v>
      </c>
      <c r="P229" s="121"/>
      <c r="Q229" s="78">
        <v>631</v>
      </c>
      <c r="R229" s="98">
        <v>630.5</v>
      </c>
      <c r="S229" s="118">
        <v>14.04</v>
      </c>
      <c r="T229" s="119">
        <v>73.92</v>
      </c>
      <c r="U229" s="101">
        <v>225</v>
      </c>
      <c r="V229" s="102">
        <v>538</v>
      </c>
      <c r="W229" s="103">
        <v>12.2</v>
      </c>
      <c r="X229" s="104">
        <v>57.36</v>
      </c>
      <c r="Y229" s="86">
        <f>Z228-1</f>
        <v>187</v>
      </c>
      <c r="Z229" s="115"/>
      <c r="AA229" s="90">
        <f>AB228+0.01</f>
        <v>6.42</v>
      </c>
      <c r="AB229" s="124"/>
      <c r="AC229" s="90">
        <f>AD228+0.01</f>
        <v>8.97</v>
      </c>
      <c r="AD229" s="124"/>
      <c r="AE229" s="90">
        <f>AF228+0.01</f>
        <v>13.75</v>
      </c>
      <c r="AF229" s="124"/>
      <c r="AG229" s="91">
        <f>AH228+$AM$3</f>
        <v>0.0013339120370370338</v>
      </c>
      <c r="AH229" s="121"/>
      <c r="AI229" s="91">
        <f>AJ228+$AM$3</f>
        <v>0.0018095601851851838</v>
      </c>
      <c r="AJ229" s="121"/>
      <c r="AK229" s="90">
        <f>AL228+0.01</f>
        <v>30.854799999999955</v>
      </c>
      <c r="AL229" s="124"/>
      <c r="AM229" s="91">
        <f>AN228+$AM$3</f>
        <v>0.0006954861111111113</v>
      </c>
      <c r="AN229" s="121"/>
    </row>
    <row r="230" spans="1:40" ht="11.25">
      <c r="A230" s="72">
        <f>B230</f>
        <v>187</v>
      </c>
      <c r="B230" s="116">
        <v>187</v>
      </c>
      <c r="C230" s="107">
        <f>D230</f>
        <v>6.26</v>
      </c>
      <c r="D230" s="124">
        <v>6.26</v>
      </c>
      <c r="E230" s="107">
        <f>F230</f>
        <v>8.44</v>
      </c>
      <c r="F230" s="124">
        <v>8.44</v>
      </c>
      <c r="G230" s="107">
        <f>H230</f>
        <v>12.81</v>
      </c>
      <c r="H230" s="124">
        <v>12.81</v>
      </c>
      <c r="I230" s="91">
        <f>J230</f>
        <v>0.0012147870370370338</v>
      </c>
      <c r="J230" s="121">
        <v>0.0012147870370370338</v>
      </c>
      <c r="K230" s="91">
        <f>L230</f>
        <v>0.001652175925925922</v>
      </c>
      <c r="L230" s="121">
        <v>0.001652175925925922</v>
      </c>
      <c r="M230" s="107" t="e">
        <f>N230</f>
        <v>#REF!</v>
      </c>
      <c r="N230" s="124" t="e">
        <f>N232-(#REF!-#REF!)/50</f>
        <v>#REF!</v>
      </c>
      <c r="O230" s="91">
        <f>P230</f>
        <v>0.0006872314814814828</v>
      </c>
      <c r="P230" s="121">
        <v>0.0006872314814814828</v>
      </c>
      <c r="Q230" s="78">
        <v>632</v>
      </c>
      <c r="R230" s="98">
        <v>632.08</v>
      </c>
      <c r="S230" s="118">
        <v>14.08</v>
      </c>
      <c r="T230" s="119">
        <v>74.16</v>
      </c>
      <c r="U230" s="101">
        <v>226</v>
      </c>
      <c r="V230" s="102">
        <v>539</v>
      </c>
      <c r="W230" s="103">
        <v>12.23</v>
      </c>
      <c r="X230" s="104">
        <v>57.55</v>
      </c>
      <c r="Y230" s="86">
        <f>Z230</f>
        <v>187</v>
      </c>
      <c r="Z230" s="115">
        <v>187</v>
      </c>
      <c r="AA230" s="90">
        <f>AB230</f>
        <v>6.42</v>
      </c>
      <c r="AB230" s="124">
        <v>6.42</v>
      </c>
      <c r="AC230" s="90">
        <f>AD230</f>
        <v>8.98</v>
      </c>
      <c r="AD230" s="124">
        <v>8.98</v>
      </c>
      <c r="AE230" s="90">
        <f>AF230</f>
        <v>13.77</v>
      </c>
      <c r="AF230" s="124">
        <v>13.77</v>
      </c>
      <c r="AG230" s="91">
        <f>AH230</f>
        <v>0.001336921296296293</v>
      </c>
      <c r="AH230" s="121">
        <v>0.001336921296296293</v>
      </c>
      <c r="AI230" s="91">
        <f>AJ230</f>
        <v>0.001813819444444443</v>
      </c>
      <c r="AJ230" s="121">
        <v>0.001813819444444443</v>
      </c>
      <c r="AK230" s="90">
        <f>AL230</f>
        <v>30.895199999999953</v>
      </c>
      <c r="AL230" s="124">
        <v>30.895199999999953</v>
      </c>
      <c r="AM230" s="91">
        <f>AN230</f>
        <v>0.0006964120370370373</v>
      </c>
      <c r="AN230" s="121">
        <v>0.0006964120370370373</v>
      </c>
    </row>
    <row r="231" spans="1:40" ht="11.25">
      <c r="A231" s="72">
        <f>B230-1</f>
        <v>186</v>
      </c>
      <c r="B231" s="116"/>
      <c r="C231" s="107">
        <f>D230+$O$1</f>
        <v>6.27</v>
      </c>
      <c r="D231" s="124"/>
      <c r="E231" s="107">
        <f>F230+$O$1</f>
        <v>8.45</v>
      </c>
      <c r="F231" s="124"/>
      <c r="G231" s="107">
        <f>H230+$O$1</f>
        <v>12.82</v>
      </c>
      <c r="H231" s="124"/>
      <c r="I231" s="91">
        <f>J230+$P$1</f>
        <v>0.0012149027777777746</v>
      </c>
      <c r="J231" s="121"/>
      <c r="K231" s="91">
        <f>L230+$P$1</f>
        <v>0.0016522916666666628</v>
      </c>
      <c r="L231" s="121"/>
      <c r="M231" s="107" t="e">
        <f>N230+$O$1</f>
        <v>#REF!</v>
      </c>
      <c r="N231" s="124"/>
      <c r="O231" s="91">
        <f>P230+$P$1</f>
        <v>0.0006873472222222235</v>
      </c>
      <c r="P231" s="121"/>
      <c r="Q231" s="78">
        <v>634</v>
      </c>
      <c r="R231" s="98">
        <v>633.66</v>
      </c>
      <c r="S231" s="118">
        <v>14.12</v>
      </c>
      <c r="T231" s="119">
        <v>74.41</v>
      </c>
      <c r="U231" s="101">
        <v>227</v>
      </c>
      <c r="V231" s="102">
        <v>541</v>
      </c>
      <c r="W231" s="103">
        <v>12.26</v>
      </c>
      <c r="X231" s="104">
        <v>57.73</v>
      </c>
      <c r="Y231" s="86">
        <f>Z230-1</f>
        <v>186</v>
      </c>
      <c r="Z231" s="115"/>
      <c r="AA231" s="90">
        <f>AB230+0.01</f>
        <v>6.43</v>
      </c>
      <c r="AB231" s="124"/>
      <c r="AC231" s="90">
        <f>AD230+0.01</f>
        <v>8.99</v>
      </c>
      <c r="AD231" s="124"/>
      <c r="AE231" s="90">
        <f>AF230+0.01</f>
        <v>13.78</v>
      </c>
      <c r="AF231" s="124"/>
      <c r="AG231" s="91">
        <f>AH230+$AM$3</f>
        <v>0.001337037037037034</v>
      </c>
      <c r="AH231" s="121"/>
      <c r="AI231" s="91">
        <f>AJ230+$AM$3</f>
        <v>0.0018139351851851838</v>
      </c>
      <c r="AJ231" s="121"/>
      <c r="AK231" s="90">
        <f>AL230+0.01</f>
        <v>30.905199999999954</v>
      </c>
      <c r="AL231" s="124"/>
      <c r="AM231" s="91">
        <f>AN230+$AM$3</f>
        <v>0.000696527777777778</v>
      </c>
      <c r="AN231" s="121"/>
    </row>
    <row r="232" spans="1:40" ht="11.25">
      <c r="A232" s="72">
        <f>B232</f>
        <v>186</v>
      </c>
      <c r="B232" s="110">
        <v>186</v>
      </c>
      <c r="C232" s="107">
        <f>D232</f>
        <v>6.28</v>
      </c>
      <c r="D232" s="124">
        <v>6.28</v>
      </c>
      <c r="E232" s="107">
        <f>F232</f>
        <v>8.46</v>
      </c>
      <c r="F232" s="124">
        <v>8.46</v>
      </c>
      <c r="G232" s="107">
        <f>H232</f>
        <v>12.84</v>
      </c>
      <c r="H232" s="124">
        <v>12.84</v>
      </c>
      <c r="I232" s="91">
        <f>J232</f>
        <v>0.0012182037037037005</v>
      </c>
      <c r="J232" s="121">
        <v>0.0012182037037037005</v>
      </c>
      <c r="K232" s="91">
        <f>L232</f>
        <v>0.0016567592592592554</v>
      </c>
      <c r="L232" s="121">
        <v>0.0016567592592592554</v>
      </c>
      <c r="M232" s="107" t="e">
        <f>N232</f>
        <v>#REF!</v>
      </c>
      <c r="N232" s="124" t="e">
        <f>N234-(#REF!-#REF!)/50</f>
        <v>#REF!</v>
      </c>
      <c r="O232" s="91">
        <f>P232</f>
        <v>0.0006883148148148161</v>
      </c>
      <c r="P232" s="121">
        <v>0.0006883148148148161</v>
      </c>
      <c r="Q232" s="78">
        <v>635</v>
      </c>
      <c r="R232" s="98">
        <v>635.24</v>
      </c>
      <c r="S232" s="118">
        <v>14.16</v>
      </c>
      <c r="T232" s="119">
        <v>74.65</v>
      </c>
      <c r="U232" s="101">
        <v>228</v>
      </c>
      <c r="V232" s="102">
        <v>542</v>
      </c>
      <c r="W232" s="103">
        <v>12.3</v>
      </c>
      <c r="X232" s="104">
        <v>57.92</v>
      </c>
      <c r="Y232" s="86">
        <f>Z232</f>
        <v>186</v>
      </c>
      <c r="Z232" s="115">
        <v>186</v>
      </c>
      <c r="AA232" s="90">
        <f>AB232</f>
        <v>6.44</v>
      </c>
      <c r="AB232" s="124">
        <v>6.44</v>
      </c>
      <c r="AC232" s="90">
        <f>AD232</f>
        <v>9</v>
      </c>
      <c r="AD232" s="124">
        <v>9</v>
      </c>
      <c r="AE232" s="90">
        <f>AF232</f>
        <v>13.79</v>
      </c>
      <c r="AF232" s="124">
        <v>13.79</v>
      </c>
      <c r="AG232" s="91">
        <f>AH232</f>
        <v>0.0013400462962962932</v>
      </c>
      <c r="AH232" s="121">
        <v>0.0013400462962962932</v>
      </c>
      <c r="AI232" s="91">
        <f>AJ232</f>
        <v>0.001818194444444443</v>
      </c>
      <c r="AJ232" s="121">
        <v>0.001818194444444443</v>
      </c>
      <c r="AK232" s="90">
        <f>AL232</f>
        <v>30.945599999999953</v>
      </c>
      <c r="AL232" s="124">
        <v>30.945599999999953</v>
      </c>
      <c r="AM232" s="91">
        <f>AN232</f>
        <v>0.0006974537037037039</v>
      </c>
      <c r="AN232" s="121">
        <v>0.0006974537037037039</v>
      </c>
    </row>
    <row r="233" spans="1:40" ht="11.25">
      <c r="A233" s="72">
        <f>B232-1</f>
        <v>185</v>
      </c>
      <c r="B233" s="110"/>
      <c r="C233" s="107">
        <f>D232+$O$1</f>
        <v>6.29</v>
      </c>
      <c r="D233" s="124"/>
      <c r="E233" s="107">
        <f>F232+$O$1</f>
        <v>8.47</v>
      </c>
      <c r="F233" s="124"/>
      <c r="G233" s="107">
        <f>H232+$O$1</f>
        <v>12.85</v>
      </c>
      <c r="H233" s="124"/>
      <c r="I233" s="91">
        <f>J232+$P$1</f>
        <v>0.0012183194444444414</v>
      </c>
      <c r="J233" s="121"/>
      <c r="K233" s="91">
        <f>L232+$P$1</f>
        <v>0.0016568749999999962</v>
      </c>
      <c r="L233" s="121"/>
      <c r="M233" s="107" t="e">
        <f>N232+$O$1</f>
        <v>#REF!</v>
      </c>
      <c r="N233" s="124"/>
      <c r="O233" s="91">
        <f>P232+$P$1</f>
        <v>0.0006884305555555568</v>
      </c>
      <c r="P233" s="121"/>
      <c r="Q233" s="78">
        <v>637</v>
      </c>
      <c r="R233" s="98">
        <v>636.82</v>
      </c>
      <c r="S233" s="118">
        <v>14.19</v>
      </c>
      <c r="T233" s="119">
        <v>74.89</v>
      </c>
      <c r="U233" s="101">
        <v>229</v>
      </c>
      <c r="V233" s="102">
        <v>543</v>
      </c>
      <c r="W233" s="103">
        <v>12.33</v>
      </c>
      <c r="X233" s="104">
        <v>58.1</v>
      </c>
      <c r="Y233" s="86">
        <f>Z232-1</f>
        <v>185</v>
      </c>
      <c r="Z233" s="115"/>
      <c r="AA233" s="90">
        <f>AB232+0.01</f>
        <v>6.45</v>
      </c>
      <c r="AB233" s="124"/>
      <c r="AC233" s="90">
        <f>AD232+0.01</f>
        <v>9.01</v>
      </c>
      <c r="AD233" s="124"/>
      <c r="AE233" s="90">
        <f>AF232+0.01</f>
        <v>13.799999999999999</v>
      </c>
      <c r="AF233" s="124"/>
      <c r="AG233" s="91">
        <f>AH232+$AM$3</f>
        <v>0.001340162037037034</v>
      </c>
      <c r="AH233" s="121"/>
      <c r="AI233" s="91">
        <f>AJ232+$AM$3</f>
        <v>0.0018183101851851839</v>
      </c>
      <c r="AJ233" s="121"/>
      <c r="AK233" s="90">
        <f>AL232+0.01</f>
        <v>30.955599999999954</v>
      </c>
      <c r="AL233" s="124"/>
      <c r="AM233" s="91">
        <f>AN232+$AM$3</f>
        <v>0.0006975694444444447</v>
      </c>
      <c r="AN233" s="121"/>
    </row>
    <row r="234" spans="1:40" ht="11.25">
      <c r="A234" s="72">
        <f>B234</f>
        <v>185</v>
      </c>
      <c r="B234" s="110">
        <v>185</v>
      </c>
      <c r="C234" s="107">
        <f>D234</f>
        <v>6.29</v>
      </c>
      <c r="D234" s="124">
        <v>6.29</v>
      </c>
      <c r="E234" s="107">
        <f>F234</f>
        <v>8.48</v>
      </c>
      <c r="F234" s="124">
        <v>8.48</v>
      </c>
      <c r="G234" s="107">
        <f>H234</f>
        <v>12.87</v>
      </c>
      <c r="H234" s="124">
        <v>12.87</v>
      </c>
      <c r="I234" s="91">
        <f>J234</f>
        <v>0.0012216203703703673</v>
      </c>
      <c r="J234" s="121">
        <v>0.0012216203703703673</v>
      </c>
      <c r="K234" s="91">
        <f>L234</f>
        <v>0.0016613425925925888</v>
      </c>
      <c r="L234" s="121">
        <v>0.0016613425925925888</v>
      </c>
      <c r="M234" s="107" t="e">
        <f>N234</f>
        <v>#REF!</v>
      </c>
      <c r="N234" s="124" t="e">
        <f>N236-(#REF!-#REF!)/50</f>
        <v>#REF!</v>
      </c>
      <c r="O234" s="91">
        <f>P234</f>
        <v>0.0006893981481481494</v>
      </c>
      <c r="P234" s="121">
        <v>0.0006893981481481494</v>
      </c>
      <c r="Q234" s="78">
        <v>638</v>
      </c>
      <c r="R234" s="98">
        <v>638</v>
      </c>
      <c r="S234" s="118">
        <v>14.23</v>
      </c>
      <c r="T234" s="119">
        <v>75.14</v>
      </c>
      <c r="U234" s="101">
        <v>230</v>
      </c>
      <c r="V234" s="102">
        <v>544</v>
      </c>
      <c r="W234" s="103">
        <v>12.36</v>
      </c>
      <c r="X234" s="104">
        <v>58.29</v>
      </c>
      <c r="Y234" s="86">
        <f>Z234</f>
        <v>185</v>
      </c>
      <c r="Z234" s="115">
        <v>185</v>
      </c>
      <c r="AA234" s="90">
        <f>AB234</f>
        <v>6.45</v>
      </c>
      <c r="AB234" s="124">
        <v>6.45</v>
      </c>
      <c r="AC234" s="90">
        <f>AD234</f>
        <v>9.02</v>
      </c>
      <c r="AD234" s="124">
        <v>9.02</v>
      </c>
      <c r="AE234" s="90">
        <f>AF234</f>
        <v>13.81</v>
      </c>
      <c r="AF234" s="124">
        <v>13.81</v>
      </c>
      <c r="AG234" s="91">
        <f>AH234</f>
        <v>0.0013431712962962933</v>
      </c>
      <c r="AH234" s="121">
        <v>0.0013431712962962933</v>
      </c>
      <c r="AI234" s="91">
        <f>AJ234</f>
        <v>0.001822569444444443</v>
      </c>
      <c r="AJ234" s="121">
        <v>0.001822569444444443</v>
      </c>
      <c r="AK234" s="90">
        <f>AL234</f>
        <v>30.995999999999952</v>
      </c>
      <c r="AL234" s="124">
        <v>30.995999999999952</v>
      </c>
      <c r="AM234" s="91">
        <f>AN234</f>
        <v>0.0006984953703703706</v>
      </c>
      <c r="AN234" s="121">
        <v>0.0006984953703703706</v>
      </c>
    </row>
    <row r="235" spans="1:40" ht="11.25">
      <c r="A235" s="72">
        <f>B234-1</f>
        <v>184</v>
      </c>
      <c r="B235" s="110"/>
      <c r="C235" s="107">
        <f>D234+$O$1</f>
        <v>6.3</v>
      </c>
      <c r="D235" s="124"/>
      <c r="E235" s="107">
        <f>F234+$O$1</f>
        <v>8.49</v>
      </c>
      <c r="F235" s="124"/>
      <c r="G235" s="107">
        <f>H234+$O$1</f>
        <v>12.879999999999999</v>
      </c>
      <c r="H235" s="124"/>
      <c r="I235" s="91">
        <f>J234+$P$1</f>
        <v>0.0012217361111111081</v>
      </c>
      <c r="J235" s="121"/>
      <c r="K235" s="91">
        <f>L234+$P$1</f>
        <v>0.0016614583333333297</v>
      </c>
      <c r="L235" s="121"/>
      <c r="M235" s="107" t="e">
        <f>N234+$O$1</f>
        <v>#REF!</v>
      </c>
      <c r="N235" s="124"/>
      <c r="O235" s="91">
        <f>P234+$P$1</f>
        <v>0.0006895138888888901</v>
      </c>
      <c r="P235" s="121"/>
      <c r="Q235" s="78">
        <v>640</v>
      </c>
      <c r="R235" s="98">
        <v>639.98</v>
      </c>
      <c r="S235" s="118">
        <v>14.27</v>
      </c>
      <c r="T235" s="119">
        <v>75.38</v>
      </c>
      <c r="U235" s="101">
        <v>231</v>
      </c>
      <c r="V235" s="102">
        <v>546</v>
      </c>
      <c r="W235" s="103">
        <v>12.39</v>
      </c>
      <c r="X235" s="104">
        <v>58.47</v>
      </c>
      <c r="Y235" s="86">
        <f>Z234-1</f>
        <v>184</v>
      </c>
      <c r="Z235" s="115"/>
      <c r="AA235" s="90">
        <f>AB234+0.01</f>
        <v>6.46</v>
      </c>
      <c r="AB235" s="124"/>
      <c r="AC235" s="90">
        <f>AD234+0.01</f>
        <v>9.03</v>
      </c>
      <c r="AD235" s="124"/>
      <c r="AE235" s="90">
        <f>AF234+0.01</f>
        <v>13.82</v>
      </c>
      <c r="AF235" s="124"/>
      <c r="AG235" s="91">
        <f>AH234+$AM$3</f>
        <v>0.0013432870370370341</v>
      </c>
      <c r="AH235" s="121"/>
      <c r="AI235" s="91">
        <f>AJ234+$AM$3</f>
        <v>0.001822685185185184</v>
      </c>
      <c r="AJ235" s="121"/>
      <c r="AK235" s="90">
        <f>AL234+0.01</f>
        <v>31.005999999999954</v>
      </c>
      <c r="AL235" s="124"/>
      <c r="AM235" s="91">
        <f>AN234+$AM$3</f>
        <v>0.0006986111111111113</v>
      </c>
      <c r="AN235" s="121"/>
    </row>
    <row r="236" spans="1:40" ht="11.25">
      <c r="A236" s="72">
        <f>B236</f>
        <v>184</v>
      </c>
      <c r="B236" s="116">
        <v>184</v>
      </c>
      <c r="C236" s="107">
        <f>D236</f>
        <v>6.3</v>
      </c>
      <c r="D236" s="124">
        <v>6.3</v>
      </c>
      <c r="E236" s="107">
        <f>F236</f>
        <v>8.51</v>
      </c>
      <c r="F236" s="124">
        <v>8.51</v>
      </c>
      <c r="G236" s="107">
        <f>H236</f>
        <v>12.9</v>
      </c>
      <c r="H236" s="124">
        <v>12.9</v>
      </c>
      <c r="I236" s="91">
        <f>J236</f>
        <v>0.001225037037037034</v>
      </c>
      <c r="J236" s="121">
        <v>0.001225037037037034</v>
      </c>
      <c r="K236" s="91">
        <f>L236</f>
        <v>0.0016659259259259223</v>
      </c>
      <c r="L236" s="121">
        <v>0.0016659259259259223</v>
      </c>
      <c r="M236" s="107" t="e">
        <f>N236</f>
        <v>#REF!</v>
      </c>
      <c r="N236" s="124" t="e">
        <f>N238-(#REF!-#REF!)/50</f>
        <v>#REF!</v>
      </c>
      <c r="O236" s="91">
        <f>P236</f>
        <v>0.0006904814814814827</v>
      </c>
      <c r="P236" s="121">
        <v>0.0006904814814814827</v>
      </c>
      <c r="Q236" s="78">
        <v>642</v>
      </c>
      <c r="R236" s="98">
        <v>641.56</v>
      </c>
      <c r="S236" s="118">
        <v>14.31</v>
      </c>
      <c r="T236" s="119">
        <v>75.62</v>
      </c>
      <c r="U236" s="101">
        <v>232</v>
      </c>
      <c r="V236" s="102">
        <v>547</v>
      </c>
      <c r="W236" s="103">
        <v>12.42</v>
      </c>
      <c r="X236" s="104">
        <v>58.66</v>
      </c>
      <c r="Y236" s="86">
        <f>Z236</f>
        <v>184</v>
      </c>
      <c r="Z236" s="115">
        <v>184</v>
      </c>
      <c r="AA236" s="90">
        <f>AB236</f>
        <v>6.46</v>
      </c>
      <c r="AB236" s="124">
        <v>6.46</v>
      </c>
      <c r="AC236" s="90">
        <f>AD236</f>
        <v>9.04</v>
      </c>
      <c r="AD236" s="124">
        <v>9.04</v>
      </c>
      <c r="AE236" s="90">
        <f>AF236</f>
        <v>13.84</v>
      </c>
      <c r="AF236" s="124">
        <v>13.84</v>
      </c>
      <c r="AG236" s="91">
        <f>AH236</f>
        <v>0.0013462962962962934</v>
      </c>
      <c r="AH236" s="121">
        <v>0.0013462962962962934</v>
      </c>
      <c r="AI236" s="91">
        <f>AJ236</f>
        <v>0.001826944444444443</v>
      </c>
      <c r="AJ236" s="121">
        <v>0.001826944444444443</v>
      </c>
      <c r="AK236" s="90">
        <f>AL236</f>
        <v>31.046399999999952</v>
      </c>
      <c r="AL236" s="124">
        <v>31.046399999999952</v>
      </c>
      <c r="AM236" s="91">
        <f>AN236</f>
        <v>0.0006995370370370372</v>
      </c>
      <c r="AN236" s="121">
        <v>0.0006995370370370372</v>
      </c>
    </row>
    <row r="237" spans="1:40" ht="11.25">
      <c r="A237" s="72">
        <f>B236-1</f>
        <v>183</v>
      </c>
      <c r="B237" s="116"/>
      <c r="C237" s="107">
        <f>D236+$O$1</f>
        <v>6.31</v>
      </c>
      <c r="D237" s="124"/>
      <c r="E237" s="107">
        <f>F236+$O$1</f>
        <v>8.52</v>
      </c>
      <c r="F237" s="124"/>
      <c r="G237" s="107">
        <f>H236+$O$1</f>
        <v>12.91</v>
      </c>
      <c r="H237" s="124"/>
      <c r="I237" s="91">
        <f>J236+$P$1</f>
        <v>0.0012251527777777749</v>
      </c>
      <c r="J237" s="121"/>
      <c r="K237" s="91">
        <f>L236+$P$1</f>
        <v>0.0016660416666666631</v>
      </c>
      <c r="L237" s="121"/>
      <c r="M237" s="107" t="e">
        <f>N236+$O$1</f>
        <v>#REF!</v>
      </c>
      <c r="N237" s="124"/>
      <c r="O237" s="91">
        <f>P236+$P$1</f>
        <v>0.0006905972222222234</v>
      </c>
      <c r="P237" s="121"/>
      <c r="Q237" s="78">
        <v>643</v>
      </c>
      <c r="R237" s="98">
        <v>643.14</v>
      </c>
      <c r="S237" s="118">
        <v>14.35</v>
      </c>
      <c r="T237" s="119">
        <v>75.87</v>
      </c>
      <c r="U237" s="101">
        <v>233</v>
      </c>
      <c r="V237" s="102">
        <v>548</v>
      </c>
      <c r="W237" s="103">
        <v>12.46</v>
      </c>
      <c r="X237" s="104">
        <v>58.84</v>
      </c>
      <c r="Y237" s="86">
        <f>Z236-1</f>
        <v>183</v>
      </c>
      <c r="Z237" s="115"/>
      <c r="AA237" s="90">
        <f>AB236+0.01</f>
        <v>6.47</v>
      </c>
      <c r="AB237" s="124"/>
      <c r="AC237" s="90">
        <f>AD236+0.01</f>
        <v>9.049999999999999</v>
      </c>
      <c r="AD237" s="124"/>
      <c r="AE237" s="90">
        <f>AF236+0.01</f>
        <v>13.85</v>
      </c>
      <c r="AF237" s="124"/>
      <c r="AG237" s="91">
        <f>AH236+$AM$3</f>
        <v>0.0013464120370370342</v>
      </c>
      <c r="AH237" s="121"/>
      <c r="AI237" s="91">
        <f>AJ236+$AM$3</f>
        <v>0.001827060185185184</v>
      </c>
      <c r="AJ237" s="121"/>
      <c r="AK237" s="90">
        <f>AL236+0.01</f>
        <v>31.056399999999954</v>
      </c>
      <c r="AL237" s="124"/>
      <c r="AM237" s="91">
        <f>AN236+$AM$3</f>
        <v>0.000699652777777778</v>
      </c>
      <c r="AN237" s="121"/>
    </row>
    <row r="238" spans="1:40" ht="11.25">
      <c r="A238" s="72">
        <f>B238</f>
        <v>183</v>
      </c>
      <c r="B238" s="110">
        <v>183</v>
      </c>
      <c r="C238" s="107">
        <f>D238</f>
        <v>6.32</v>
      </c>
      <c r="D238" s="124">
        <v>6.32</v>
      </c>
      <c r="E238" s="107">
        <f>F238</f>
        <v>8.53</v>
      </c>
      <c r="F238" s="124">
        <v>8.53</v>
      </c>
      <c r="G238" s="107">
        <f>H238</f>
        <v>12.93</v>
      </c>
      <c r="H238" s="124">
        <v>12.93</v>
      </c>
      <c r="I238" s="91">
        <f>J238</f>
        <v>0.0012284537037037008</v>
      </c>
      <c r="J238" s="121">
        <v>0.0012284537037037008</v>
      </c>
      <c r="K238" s="91">
        <f>L238</f>
        <v>0.0016705092592592557</v>
      </c>
      <c r="L238" s="121">
        <v>0.0016705092592592557</v>
      </c>
      <c r="M238" s="107" t="e">
        <f>N238</f>
        <v>#REF!</v>
      </c>
      <c r="N238" s="124" t="e">
        <f>N240-(#REF!-#REF!)/50</f>
        <v>#REF!</v>
      </c>
      <c r="O238" s="91">
        <f>P238</f>
        <v>0.000691564814814816</v>
      </c>
      <c r="P238" s="121">
        <v>0.000691564814814816</v>
      </c>
      <c r="Q238" s="78">
        <v>645</v>
      </c>
      <c r="R238" s="98">
        <v>644.72</v>
      </c>
      <c r="S238" s="118">
        <v>14.39</v>
      </c>
      <c r="T238" s="119">
        <v>76.11</v>
      </c>
      <c r="U238" s="101">
        <v>234</v>
      </c>
      <c r="V238" s="102">
        <v>549</v>
      </c>
      <c r="W238" s="103">
        <v>12.49</v>
      </c>
      <c r="X238" s="104">
        <v>59.03</v>
      </c>
      <c r="Y238" s="86">
        <f>Z238</f>
        <v>183</v>
      </c>
      <c r="Z238" s="115">
        <v>183</v>
      </c>
      <c r="AA238" s="90">
        <f>AB238</f>
        <v>6.47</v>
      </c>
      <c r="AB238" s="124">
        <v>6.47</v>
      </c>
      <c r="AC238" s="90">
        <f>AD238</f>
        <v>9.06</v>
      </c>
      <c r="AD238" s="124">
        <v>9.06</v>
      </c>
      <c r="AE238" s="90">
        <f>AF238</f>
        <v>13.86</v>
      </c>
      <c r="AF238" s="124">
        <v>13.86</v>
      </c>
      <c r="AG238" s="91">
        <f>AH238</f>
        <v>0.0013494212962962934</v>
      </c>
      <c r="AH238" s="121">
        <v>0.0013494212962962934</v>
      </c>
      <c r="AI238" s="91">
        <f>AJ238</f>
        <v>0.0018313194444444431</v>
      </c>
      <c r="AJ238" s="121">
        <v>0.0018313194444444431</v>
      </c>
      <c r="AK238" s="90">
        <f>AL238</f>
        <v>31.096799999999952</v>
      </c>
      <c r="AL238" s="124">
        <v>31.096799999999952</v>
      </c>
      <c r="AM238" s="91">
        <f>AN238</f>
        <v>0.0007005787037037039</v>
      </c>
      <c r="AN238" s="121">
        <v>0.0007005787037037039</v>
      </c>
    </row>
    <row r="239" spans="1:40" ht="11.25">
      <c r="A239" s="72">
        <f>B238-1</f>
        <v>182</v>
      </c>
      <c r="B239" s="110"/>
      <c r="C239" s="107">
        <f>D238+$O$1</f>
        <v>6.33</v>
      </c>
      <c r="D239" s="124"/>
      <c r="E239" s="107">
        <f>F238+$O$1</f>
        <v>8.54</v>
      </c>
      <c r="F239" s="124"/>
      <c r="G239" s="107">
        <f>H238+$O$1</f>
        <v>12.94</v>
      </c>
      <c r="H239" s="124"/>
      <c r="I239" s="91">
        <f>J238+$P$1</f>
        <v>0.0012285694444444416</v>
      </c>
      <c r="J239" s="121"/>
      <c r="K239" s="91">
        <f>L238+$P$1</f>
        <v>0.0016706249999999965</v>
      </c>
      <c r="L239" s="121"/>
      <c r="M239" s="107" t="e">
        <f>N238+$O$1</f>
        <v>#REF!</v>
      </c>
      <c r="N239" s="124"/>
      <c r="O239" s="91">
        <f>P238+$P$1</f>
        <v>0.0006916805555555567</v>
      </c>
      <c r="P239" s="121"/>
      <c r="Q239" s="78">
        <v>646</v>
      </c>
      <c r="R239" s="98">
        <v>646.3</v>
      </c>
      <c r="S239" s="118">
        <v>14.42</v>
      </c>
      <c r="T239" s="119">
        <v>76.35</v>
      </c>
      <c r="U239" s="101">
        <v>235</v>
      </c>
      <c r="V239" s="102">
        <v>551</v>
      </c>
      <c r="W239" s="103">
        <v>12.52</v>
      </c>
      <c r="X239" s="104">
        <v>59.22</v>
      </c>
      <c r="Y239" s="86">
        <f>Z238-1</f>
        <v>182</v>
      </c>
      <c r="Z239" s="115"/>
      <c r="AA239" s="90">
        <f>AB238+0.01</f>
        <v>6.4799999999999995</v>
      </c>
      <c r="AB239" s="124"/>
      <c r="AC239" s="90">
        <f>AD238+0.01</f>
        <v>9.07</v>
      </c>
      <c r="AD239" s="124"/>
      <c r="AE239" s="90">
        <f>AF238+0.01</f>
        <v>13.87</v>
      </c>
      <c r="AF239" s="124"/>
      <c r="AG239" s="91">
        <f>AH238+$AM$3</f>
        <v>0.0013495370370370343</v>
      </c>
      <c r="AH239" s="121"/>
      <c r="AI239" s="91">
        <f>AJ238+$AM$3</f>
        <v>0.001831435185185184</v>
      </c>
      <c r="AJ239" s="121"/>
      <c r="AK239" s="90">
        <f>AL238+0.01</f>
        <v>31.106799999999954</v>
      </c>
      <c r="AL239" s="124"/>
      <c r="AM239" s="91">
        <f>AN238+$AM$3</f>
        <v>0.0007006944444444446</v>
      </c>
      <c r="AN239" s="121"/>
    </row>
    <row r="240" spans="1:40" ht="11.25">
      <c r="A240" s="72">
        <f>B240</f>
        <v>182</v>
      </c>
      <c r="B240" s="110">
        <v>182</v>
      </c>
      <c r="C240" s="107">
        <f>D240</f>
        <v>6.33</v>
      </c>
      <c r="D240" s="124">
        <v>6.33</v>
      </c>
      <c r="E240" s="107">
        <f>F240</f>
        <v>8.55</v>
      </c>
      <c r="F240" s="124">
        <v>8.55</v>
      </c>
      <c r="G240" s="107">
        <f>H240</f>
        <v>12.95</v>
      </c>
      <c r="H240" s="124">
        <v>12.95</v>
      </c>
      <c r="I240" s="91">
        <f>J240</f>
        <v>0.0012318703703703675</v>
      </c>
      <c r="J240" s="121">
        <v>0.0012318703703703675</v>
      </c>
      <c r="K240" s="91">
        <f>L240</f>
        <v>0.0016750925925925891</v>
      </c>
      <c r="L240" s="121">
        <v>0.0016750925925925891</v>
      </c>
      <c r="M240" s="107" t="e">
        <f>N240</f>
        <v>#REF!</v>
      </c>
      <c r="N240" s="124" t="e">
        <f>N242-(#REF!-#REF!)/50</f>
        <v>#REF!</v>
      </c>
      <c r="O240" s="91">
        <f>P240</f>
        <v>0.0006926481481481493</v>
      </c>
      <c r="P240" s="121">
        <v>0.0006926481481481493</v>
      </c>
      <c r="Q240" s="78">
        <v>648</v>
      </c>
      <c r="R240" s="98">
        <v>647.88</v>
      </c>
      <c r="S240" s="118">
        <v>14.46</v>
      </c>
      <c r="T240" s="119">
        <v>76.6</v>
      </c>
      <c r="U240" s="101">
        <v>236</v>
      </c>
      <c r="V240" s="102">
        <v>552</v>
      </c>
      <c r="W240" s="103">
        <v>12.55</v>
      </c>
      <c r="X240" s="104">
        <v>59.4</v>
      </c>
      <c r="Y240" s="86">
        <f>Z240</f>
        <v>182</v>
      </c>
      <c r="Z240" s="115">
        <v>182</v>
      </c>
      <c r="AA240" s="90">
        <f>AB240</f>
        <v>6.49</v>
      </c>
      <c r="AB240" s="124">
        <v>6.49</v>
      </c>
      <c r="AC240" s="90">
        <f>AD240</f>
        <v>9.08</v>
      </c>
      <c r="AD240" s="124">
        <v>9.08</v>
      </c>
      <c r="AE240" s="90">
        <f>AF240</f>
        <v>13.88</v>
      </c>
      <c r="AF240" s="124">
        <v>13.88</v>
      </c>
      <c r="AG240" s="91">
        <f>AH240</f>
        <v>0.0013525462962962935</v>
      </c>
      <c r="AH240" s="121">
        <v>0.0013525462962962935</v>
      </c>
      <c r="AI240" s="91">
        <f>AJ240</f>
        <v>0.0018356944444444432</v>
      </c>
      <c r="AJ240" s="121">
        <v>0.0018356944444444432</v>
      </c>
      <c r="AK240" s="90">
        <f>AL240</f>
        <v>31.147199999999952</v>
      </c>
      <c r="AL240" s="124">
        <v>31.147199999999952</v>
      </c>
      <c r="AM240" s="91">
        <f>AN240</f>
        <v>0.0007016203703703706</v>
      </c>
      <c r="AN240" s="121">
        <v>0.0007016203703703706</v>
      </c>
    </row>
    <row r="241" spans="1:40" ht="11.25">
      <c r="A241" s="72">
        <f>B240-1</f>
        <v>181</v>
      </c>
      <c r="B241" s="110"/>
      <c r="C241" s="107">
        <f>D240+$O$1</f>
        <v>6.34</v>
      </c>
      <c r="D241" s="124"/>
      <c r="E241" s="107">
        <f>F240+$O$1</f>
        <v>8.56</v>
      </c>
      <c r="F241" s="124"/>
      <c r="G241" s="107">
        <f>H240+$O$1</f>
        <v>12.959999999999999</v>
      </c>
      <c r="H241" s="124"/>
      <c r="I241" s="91">
        <f>J240+$P$1</f>
        <v>0.0012319861111111084</v>
      </c>
      <c r="J241" s="121"/>
      <c r="K241" s="91">
        <f>L240+$P$1</f>
        <v>0.00167520833333333</v>
      </c>
      <c r="L241" s="121"/>
      <c r="M241" s="107" t="e">
        <f>N240+$O$1</f>
        <v>#REF!</v>
      </c>
      <c r="N241" s="124"/>
      <c r="O241" s="91">
        <f>P240+$P$1</f>
        <v>0.00069276388888889</v>
      </c>
      <c r="P241" s="121"/>
      <c r="Q241" s="78">
        <v>649</v>
      </c>
      <c r="R241" s="98">
        <v>649.46</v>
      </c>
      <c r="S241" s="118">
        <v>14.5</v>
      </c>
      <c r="T241" s="119">
        <v>76.84</v>
      </c>
      <c r="U241" s="101">
        <v>237</v>
      </c>
      <c r="V241" s="102">
        <v>553</v>
      </c>
      <c r="W241" s="103">
        <v>12.58</v>
      </c>
      <c r="X241" s="104">
        <v>59.59</v>
      </c>
      <c r="Y241" s="86">
        <f>Z240-1</f>
        <v>181</v>
      </c>
      <c r="Z241" s="115"/>
      <c r="AA241" s="90">
        <f>AB240+0.01</f>
        <v>6.5</v>
      </c>
      <c r="AB241" s="124"/>
      <c r="AC241" s="90">
        <f>AD240+0.01</f>
        <v>9.09</v>
      </c>
      <c r="AD241" s="124"/>
      <c r="AE241" s="90">
        <f>AF240+0.01</f>
        <v>13.89</v>
      </c>
      <c r="AF241" s="124"/>
      <c r="AG241" s="91">
        <f>AH240+$AM$3</f>
        <v>0.0013526620370370344</v>
      </c>
      <c r="AH241" s="121"/>
      <c r="AI241" s="91">
        <f>AJ240+$AM$3</f>
        <v>0.001835810185185184</v>
      </c>
      <c r="AJ241" s="121"/>
      <c r="AK241" s="90">
        <f>AL240+0.01</f>
        <v>31.157199999999953</v>
      </c>
      <c r="AL241" s="124"/>
      <c r="AM241" s="91">
        <f>AN240+$AM$3</f>
        <v>0.0007017361111111113</v>
      </c>
      <c r="AN241" s="121"/>
    </row>
    <row r="242" spans="1:40" ht="11.25">
      <c r="A242" s="72">
        <f>B242</f>
        <v>181</v>
      </c>
      <c r="B242" s="116">
        <v>181</v>
      </c>
      <c r="C242" s="107">
        <f>D242</f>
        <v>6.34</v>
      </c>
      <c r="D242" s="124">
        <v>6.34</v>
      </c>
      <c r="E242" s="107">
        <f>F242</f>
        <v>8.57</v>
      </c>
      <c r="F242" s="124">
        <v>8.57</v>
      </c>
      <c r="G242" s="107">
        <f>H242</f>
        <v>12.98</v>
      </c>
      <c r="H242" s="124">
        <v>12.98</v>
      </c>
      <c r="I242" s="91">
        <f>J242</f>
        <v>0.0012352870370370343</v>
      </c>
      <c r="J242" s="121">
        <v>0.0012352870370370343</v>
      </c>
      <c r="K242" s="91">
        <f>L242</f>
        <v>0.0016796759259259226</v>
      </c>
      <c r="L242" s="121">
        <v>0.0016796759259259226</v>
      </c>
      <c r="M242" s="107" t="e">
        <f>N242</f>
        <v>#REF!</v>
      </c>
      <c r="N242" s="124" t="e">
        <f>N244-(#REF!-#REF!)/50</f>
        <v>#REF!</v>
      </c>
      <c r="O242" s="91">
        <f>P242</f>
        <v>0.0006938657407407409</v>
      </c>
      <c r="P242" s="121">
        <v>0.0006938657407407409</v>
      </c>
      <c r="Q242" s="78">
        <v>651</v>
      </c>
      <c r="R242" s="98">
        <v>651.04</v>
      </c>
      <c r="S242" s="118">
        <v>14.54</v>
      </c>
      <c r="T242" s="119">
        <v>77.08</v>
      </c>
      <c r="U242" s="101">
        <v>238</v>
      </c>
      <c r="V242" s="102">
        <v>554</v>
      </c>
      <c r="W242" s="103">
        <v>12.62</v>
      </c>
      <c r="X242" s="104">
        <v>59.77</v>
      </c>
      <c r="Y242" s="86">
        <f>Z242</f>
        <v>181</v>
      </c>
      <c r="Z242" s="115">
        <v>181</v>
      </c>
      <c r="AA242" s="90">
        <f>AB242</f>
        <v>6.5</v>
      </c>
      <c r="AB242" s="124">
        <v>6.5</v>
      </c>
      <c r="AC242" s="90">
        <f>AD242</f>
        <v>9.1</v>
      </c>
      <c r="AD242" s="124">
        <v>9.1</v>
      </c>
      <c r="AE242" s="90">
        <f>AF242</f>
        <v>13.91</v>
      </c>
      <c r="AF242" s="124">
        <v>13.91</v>
      </c>
      <c r="AG242" s="91">
        <f>AH242</f>
        <v>0.0013556712962962936</v>
      </c>
      <c r="AH242" s="121">
        <v>0.0013556712962962936</v>
      </c>
      <c r="AI242" s="91">
        <f>AJ242</f>
        <v>0.0018400694444444432</v>
      </c>
      <c r="AJ242" s="121">
        <v>0.0018400694444444432</v>
      </c>
      <c r="AK242" s="90">
        <f>AL242</f>
        <v>31.19759999999995</v>
      </c>
      <c r="AL242" s="124">
        <v>31.19759999999995</v>
      </c>
      <c r="AM242" s="91">
        <f>AN242</f>
        <v>0.0007026620370370372</v>
      </c>
      <c r="AN242" s="121">
        <v>0.0007026620370370372</v>
      </c>
    </row>
    <row r="243" spans="1:40" ht="11.25">
      <c r="A243" s="72">
        <f>B242-1</f>
        <v>180</v>
      </c>
      <c r="B243" s="116"/>
      <c r="C243" s="107">
        <f>D242+$O$1</f>
        <v>6.35</v>
      </c>
      <c r="D243" s="124"/>
      <c r="E243" s="107">
        <f>F242+$O$1</f>
        <v>8.58</v>
      </c>
      <c r="F243" s="124"/>
      <c r="G243" s="107">
        <f>H242+$O$1</f>
        <v>12.99</v>
      </c>
      <c r="H243" s="124"/>
      <c r="I243" s="91">
        <f>J242+$P$1</f>
        <v>0.0012354027777777752</v>
      </c>
      <c r="J243" s="121"/>
      <c r="K243" s="91">
        <f>L242+$P$1</f>
        <v>0.0016797916666666634</v>
      </c>
      <c r="L243" s="121"/>
      <c r="M243" s="107" t="e">
        <f>N242+$O$1</f>
        <v>#REF!</v>
      </c>
      <c r="N243" s="124"/>
      <c r="O243" s="91">
        <f>P242+$P$1</f>
        <v>0.0006939814814814816</v>
      </c>
      <c r="P243" s="121"/>
      <c r="Q243" s="78">
        <v>653</v>
      </c>
      <c r="R243" s="98">
        <v>652.62</v>
      </c>
      <c r="S243" s="118">
        <v>14.58</v>
      </c>
      <c r="T243" s="119">
        <v>77.32</v>
      </c>
      <c r="U243" s="101">
        <v>239</v>
      </c>
      <c r="V243" s="102">
        <v>556</v>
      </c>
      <c r="W243" s="103">
        <v>12.65</v>
      </c>
      <c r="X243" s="104">
        <v>59.96</v>
      </c>
      <c r="Y243" s="86">
        <f>Z242-1</f>
        <v>180</v>
      </c>
      <c r="Z243" s="115"/>
      <c r="AA243" s="90">
        <f>AB242+0.01</f>
        <v>6.51</v>
      </c>
      <c r="AB243" s="124"/>
      <c r="AC243" s="90">
        <f>AD242+0.01</f>
        <v>9.11</v>
      </c>
      <c r="AD243" s="124"/>
      <c r="AE243" s="90">
        <f>AF242+0.01</f>
        <v>13.92</v>
      </c>
      <c r="AF243" s="124"/>
      <c r="AG243" s="91">
        <f>AH242+$AM$3</f>
        <v>0.0013557870370370345</v>
      </c>
      <c r="AH243" s="121"/>
      <c r="AI243" s="91">
        <f>AJ242+$AM$3</f>
        <v>0.001840185185185184</v>
      </c>
      <c r="AJ243" s="121"/>
      <c r="AK243" s="90">
        <f>AL242+0.01</f>
        <v>31.207599999999953</v>
      </c>
      <c r="AL243" s="124"/>
      <c r="AM243" s="91">
        <f>AN242+$AM$3</f>
        <v>0.000702777777777778</v>
      </c>
      <c r="AN243" s="121"/>
    </row>
    <row r="244" spans="1:40" ht="11.25">
      <c r="A244" s="72">
        <f>B244</f>
        <v>180</v>
      </c>
      <c r="B244" s="110">
        <v>180</v>
      </c>
      <c r="C244" s="107">
        <f>D244</f>
        <v>6.36</v>
      </c>
      <c r="D244" s="124">
        <v>6.36</v>
      </c>
      <c r="E244" s="107">
        <f>F244</f>
        <v>8.59</v>
      </c>
      <c r="F244" s="124">
        <v>8.59</v>
      </c>
      <c r="G244" s="107">
        <f>H244</f>
        <v>13.01</v>
      </c>
      <c r="H244" s="124">
        <v>13.01</v>
      </c>
      <c r="I244" s="91">
        <f>J244</f>
        <v>0.001238703703703701</v>
      </c>
      <c r="J244" s="121">
        <v>0.001238703703703701</v>
      </c>
      <c r="K244" s="91">
        <f>L244</f>
        <v>0.001684259259259256</v>
      </c>
      <c r="L244" s="121">
        <v>0.001684259259259256</v>
      </c>
      <c r="M244" s="107" t="e">
        <f>N244</f>
        <v>#REF!</v>
      </c>
      <c r="N244" s="124" t="e">
        <f>N246-(#REF!-#REF!)/50</f>
        <v>#REF!</v>
      </c>
      <c r="O244" s="91">
        <f>P244</f>
        <v>0.0006948148148148159</v>
      </c>
      <c r="P244" s="121">
        <v>0.0006948148148148159</v>
      </c>
      <c r="Q244" s="78">
        <v>654</v>
      </c>
      <c r="R244" s="98">
        <v>654.2</v>
      </c>
      <c r="S244" s="118">
        <v>14.62</v>
      </c>
      <c r="T244" s="119">
        <v>77.57</v>
      </c>
      <c r="U244" s="101">
        <v>240</v>
      </c>
      <c r="V244" s="102">
        <v>557</v>
      </c>
      <c r="W244" s="103">
        <v>12.68</v>
      </c>
      <c r="X244" s="104">
        <v>60.14</v>
      </c>
      <c r="Y244" s="86">
        <f>Z244</f>
        <v>180</v>
      </c>
      <c r="Z244" s="115">
        <v>180</v>
      </c>
      <c r="AA244" s="90">
        <f>AB244</f>
        <v>6.51</v>
      </c>
      <c r="AB244" s="124">
        <v>6.51</v>
      </c>
      <c r="AC244" s="90">
        <f>AD244</f>
        <v>9.12</v>
      </c>
      <c r="AD244" s="124">
        <v>9.12</v>
      </c>
      <c r="AE244" s="90">
        <f>AF244</f>
        <v>13.93</v>
      </c>
      <c r="AF244" s="124">
        <v>13.93</v>
      </c>
      <c r="AG244" s="91">
        <f>AH244</f>
        <v>0.0013587962962962937</v>
      </c>
      <c r="AH244" s="121">
        <v>0.0013587962962962937</v>
      </c>
      <c r="AI244" s="91">
        <f>AJ244</f>
        <v>0.0018444444444444433</v>
      </c>
      <c r="AJ244" s="121">
        <v>0.0018444444444444433</v>
      </c>
      <c r="AK244" s="90">
        <f>AL244</f>
        <v>31.24799999999995</v>
      </c>
      <c r="AL244" s="124">
        <v>31.24799999999995</v>
      </c>
      <c r="AM244" s="91">
        <f>AN244</f>
        <v>0.0007037037037037039</v>
      </c>
      <c r="AN244" s="121">
        <v>0.0007037037037037039</v>
      </c>
    </row>
    <row r="245" spans="1:40" ht="11.25">
      <c r="A245" s="72">
        <f>B244-1</f>
        <v>179</v>
      </c>
      <c r="B245" s="110"/>
      <c r="C245" s="107">
        <f>D244+$O$1</f>
        <v>6.37</v>
      </c>
      <c r="D245" s="124"/>
      <c r="E245" s="107">
        <f>F244+$O$1</f>
        <v>8.6</v>
      </c>
      <c r="F245" s="124"/>
      <c r="G245" s="107">
        <f>H244+$O$1</f>
        <v>13.02</v>
      </c>
      <c r="H245" s="124"/>
      <c r="I245" s="91">
        <f>J244+$P$1</f>
        <v>0.001238819444444442</v>
      </c>
      <c r="J245" s="121"/>
      <c r="K245" s="91">
        <f>L244+$P$1</f>
        <v>0.0016843749999999969</v>
      </c>
      <c r="L245" s="121"/>
      <c r="M245" s="107" t="e">
        <f>N244+$O$1</f>
        <v>#REF!</v>
      </c>
      <c r="N245" s="124"/>
      <c r="O245" s="91">
        <f>P244+$P$1</f>
        <v>0.0006949305555555566</v>
      </c>
      <c r="P245" s="121"/>
      <c r="Q245" s="78">
        <v>656</v>
      </c>
      <c r="R245" s="98">
        <v>655.78</v>
      </c>
      <c r="S245" s="118">
        <v>14.65</v>
      </c>
      <c r="T245" s="119">
        <v>77.81</v>
      </c>
      <c r="U245" s="101">
        <v>241</v>
      </c>
      <c r="V245" s="102">
        <v>558</v>
      </c>
      <c r="W245" s="103">
        <v>12.71</v>
      </c>
      <c r="X245" s="104">
        <v>60.33</v>
      </c>
      <c r="Y245" s="86">
        <f>Z244-1</f>
        <v>179</v>
      </c>
      <c r="Z245" s="115"/>
      <c r="AA245" s="90">
        <f>AB244+0.01</f>
        <v>6.52</v>
      </c>
      <c r="AB245" s="124"/>
      <c r="AC245" s="90">
        <f>AD244+0.01</f>
        <v>9.129999999999999</v>
      </c>
      <c r="AD245" s="124"/>
      <c r="AE245" s="90">
        <f>AF244+0.01</f>
        <v>13.94</v>
      </c>
      <c r="AF245" s="124"/>
      <c r="AG245" s="91">
        <f>AH244+$AM$3</f>
        <v>0.0013589120370370346</v>
      </c>
      <c r="AH245" s="121"/>
      <c r="AI245" s="91">
        <f>AJ244+$AM$3</f>
        <v>0.001844560185185184</v>
      </c>
      <c r="AJ245" s="121"/>
      <c r="AK245" s="90">
        <f>AL244+0.01</f>
        <v>31.257999999999953</v>
      </c>
      <c r="AL245" s="124"/>
      <c r="AM245" s="91">
        <f>AN244+$AM$3</f>
        <v>0.0007038194444444446</v>
      </c>
      <c r="AN245" s="121"/>
    </row>
    <row r="246" spans="1:40" ht="11.25">
      <c r="A246" s="72">
        <f>B246</f>
        <v>179</v>
      </c>
      <c r="B246" s="110">
        <v>179</v>
      </c>
      <c r="C246" s="107">
        <f>D246</f>
        <v>6.37</v>
      </c>
      <c r="D246" s="124">
        <v>6.37</v>
      </c>
      <c r="E246" s="107">
        <f>F246</f>
        <v>8.61</v>
      </c>
      <c r="F246" s="124">
        <v>8.61</v>
      </c>
      <c r="G246" s="107">
        <f>H246</f>
        <v>13.04</v>
      </c>
      <c r="H246" s="124">
        <v>13.04</v>
      </c>
      <c r="I246" s="91">
        <f>J246</f>
        <v>0.0012421203703703678</v>
      </c>
      <c r="J246" s="121">
        <v>0.0012421203703703678</v>
      </c>
      <c r="K246" s="91">
        <f>L246</f>
        <v>0.0016888425925925894</v>
      </c>
      <c r="L246" s="121">
        <v>0.0016888425925925894</v>
      </c>
      <c r="M246" s="107" t="e">
        <f>N246</f>
        <v>#REF!</v>
      </c>
      <c r="N246" s="124" t="e">
        <f>N248-(#REF!-#REF!)/50</f>
        <v>#REF!</v>
      </c>
      <c r="O246" s="91">
        <f>P246</f>
        <v>0.0006958981481481492</v>
      </c>
      <c r="P246" s="121">
        <v>0.0006958981481481492</v>
      </c>
      <c r="Q246" s="78">
        <v>657</v>
      </c>
      <c r="R246" s="98">
        <v>657.36</v>
      </c>
      <c r="S246" s="118">
        <v>14.69</v>
      </c>
      <c r="T246" s="119">
        <v>78.05</v>
      </c>
      <c r="U246" s="101">
        <v>242</v>
      </c>
      <c r="V246" s="102">
        <v>559</v>
      </c>
      <c r="W246" s="103">
        <v>12.74</v>
      </c>
      <c r="X246" s="104">
        <v>60.52</v>
      </c>
      <c r="Y246" s="86">
        <f>Z246</f>
        <v>179</v>
      </c>
      <c r="Z246" s="115">
        <v>179</v>
      </c>
      <c r="AA246" s="90">
        <f>AB246</f>
        <v>6.52</v>
      </c>
      <c r="AB246" s="124">
        <v>6.52</v>
      </c>
      <c r="AC246" s="90">
        <f>AD246</f>
        <v>9.14</v>
      </c>
      <c r="AD246" s="124">
        <v>9.14</v>
      </c>
      <c r="AE246" s="90">
        <f>AF246</f>
        <v>13.96</v>
      </c>
      <c r="AF246" s="124">
        <v>13.96</v>
      </c>
      <c r="AG246" s="91">
        <f>AH246</f>
        <v>0.0013619212962962938</v>
      </c>
      <c r="AH246" s="121">
        <v>0.0013619212962962938</v>
      </c>
      <c r="AI246" s="91">
        <f>AJ246</f>
        <v>0.0018488194444444433</v>
      </c>
      <c r="AJ246" s="121">
        <v>0.0018488194444444433</v>
      </c>
      <c r="AK246" s="90">
        <f>AL246</f>
        <v>31.29839999999995</v>
      </c>
      <c r="AL246" s="124">
        <v>31.29839999999995</v>
      </c>
      <c r="AM246" s="91">
        <f>AN246</f>
        <v>0.0007047453703703706</v>
      </c>
      <c r="AN246" s="121">
        <v>0.0007047453703703706</v>
      </c>
    </row>
    <row r="247" spans="1:40" ht="11.25">
      <c r="A247" s="72">
        <f>B246-1</f>
        <v>178</v>
      </c>
      <c r="B247" s="110"/>
      <c r="C247" s="107">
        <f>D246+$O$1</f>
        <v>6.38</v>
      </c>
      <c r="D247" s="124"/>
      <c r="E247" s="107">
        <f>F246+$O$1</f>
        <v>8.62</v>
      </c>
      <c r="F247" s="124"/>
      <c r="G247" s="107">
        <f>H246+$O$1</f>
        <v>13.049999999999999</v>
      </c>
      <c r="H247" s="124"/>
      <c r="I247" s="91">
        <f>J246+$P$1</f>
        <v>0.0012422361111111087</v>
      </c>
      <c r="J247" s="121"/>
      <c r="K247" s="91">
        <f>L246+$P$1</f>
        <v>0.0016889583333333303</v>
      </c>
      <c r="L247" s="121"/>
      <c r="M247" s="107" t="e">
        <f>N246+$O$1</f>
        <v>#REF!</v>
      </c>
      <c r="N247" s="124"/>
      <c r="O247" s="91">
        <f>P246+$P$1</f>
        <v>0.0006960138888888899</v>
      </c>
      <c r="P247" s="121"/>
      <c r="Q247" s="78">
        <v>659</v>
      </c>
      <c r="R247" s="98">
        <v>658.94</v>
      </c>
      <c r="S247" s="118">
        <v>14.73</v>
      </c>
      <c r="T247" s="119">
        <v>78.3</v>
      </c>
      <c r="U247" s="101">
        <v>243</v>
      </c>
      <c r="V247" s="102">
        <v>561</v>
      </c>
      <c r="W247" s="103">
        <v>12.78</v>
      </c>
      <c r="X247" s="104">
        <v>60.7</v>
      </c>
      <c r="Y247" s="86">
        <f>Z246-1</f>
        <v>178</v>
      </c>
      <c r="Z247" s="115"/>
      <c r="AA247" s="90">
        <f>AB246+0.01</f>
        <v>6.529999999999999</v>
      </c>
      <c r="AB247" s="124"/>
      <c r="AC247" s="90">
        <f>AD246+0.01</f>
        <v>9.15</v>
      </c>
      <c r="AD247" s="124"/>
      <c r="AE247" s="90">
        <f>AF246+0.01</f>
        <v>13.97</v>
      </c>
      <c r="AF247" s="124"/>
      <c r="AG247" s="91">
        <f>AH246+$AM$3</f>
        <v>0.0013620370370370347</v>
      </c>
      <c r="AH247" s="121"/>
      <c r="AI247" s="91">
        <f>AJ246+$AM$3</f>
        <v>0.0018489351851851841</v>
      </c>
      <c r="AJ247" s="121"/>
      <c r="AK247" s="90">
        <f>AL246+0.01</f>
        <v>31.308399999999953</v>
      </c>
      <c r="AL247" s="124"/>
      <c r="AM247" s="91">
        <f>AN246+$AM$3</f>
        <v>0.0007048611111111113</v>
      </c>
      <c r="AN247" s="121"/>
    </row>
    <row r="248" spans="1:40" ht="11.25">
      <c r="A248" s="72">
        <f>B248</f>
        <v>178</v>
      </c>
      <c r="B248" s="116">
        <v>178</v>
      </c>
      <c r="C248" s="107">
        <f>D248</f>
        <v>6.38</v>
      </c>
      <c r="D248" s="124">
        <v>6.38</v>
      </c>
      <c r="E248" s="107">
        <f>F248</f>
        <v>8.64</v>
      </c>
      <c r="F248" s="124">
        <v>8.64</v>
      </c>
      <c r="G248" s="107">
        <f>H248</f>
        <v>13.07</v>
      </c>
      <c r="H248" s="124">
        <v>13.07</v>
      </c>
      <c r="I248" s="91">
        <f>J248</f>
        <v>0.0012455370370370346</v>
      </c>
      <c r="J248" s="121">
        <v>0.0012455370370370346</v>
      </c>
      <c r="K248" s="91">
        <f>L248</f>
        <v>0.0016934259259259229</v>
      </c>
      <c r="L248" s="121">
        <v>0.0016934259259259229</v>
      </c>
      <c r="M248" s="107" t="e">
        <f>N248</f>
        <v>#REF!</v>
      </c>
      <c r="N248" s="124" t="e">
        <f>N250-(#REF!-#REF!)/50</f>
        <v>#REF!</v>
      </c>
      <c r="O248" s="91">
        <f>P248</f>
        <v>0.0006969814814814825</v>
      </c>
      <c r="P248" s="121">
        <v>0.0006969814814814825</v>
      </c>
      <c r="Q248" s="78">
        <v>661</v>
      </c>
      <c r="R248" s="98">
        <v>660.52</v>
      </c>
      <c r="S248" s="118">
        <v>14.77</v>
      </c>
      <c r="T248" s="119">
        <v>78.54</v>
      </c>
      <c r="U248" s="101">
        <v>244</v>
      </c>
      <c r="V248" s="102">
        <v>562</v>
      </c>
      <c r="W248" s="103">
        <v>12.81</v>
      </c>
      <c r="X248" s="104">
        <v>60.89</v>
      </c>
      <c r="Y248" s="86">
        <f>Z248</f>
        <v>178</v>
      </c>
      <c r="Z248" s="115">
        <v>178</v>
      </c>
      <c r="AA248" s="90">
        <f>AB248</f>
        <v>6.54</v>
      </c>
      <c r="AB248" s="124">
        <v>6.54</v>
      </c>
      <c r="AC248" s="90">
        <f>AD248</f>
        <v>9.16</v>
      </c>
      <c r="AD248" s="124">
        <v>9.16</v>
      </c>
      <c r="AE248" s="90">
        <f>AF248</f>
        <v>13.98</v>
      </c>
      <c r="AF248" s="124">
        <v>13.98</v>
      </c>
      <c r="AG248" s="91">
        <f>AH248</f>
        <v>0.0013650462962962939</v>
      </c>
      <c r="AH248" s="121">
        <v>0.0013650462962962939</v>
      </c>
      <c r="AI248" s="91">
        <f>AJ248</f>
        <v>0.0018531944444444433</v>
      </c>
      <c r="AJ248" s="121">
        <v>0.0018531944444444433</v>
      </c>
      <c r="AK248" s="90">
        <f>AL248</f>
        <v>31.34879999999995</v>
      </c>
      <c r="AL248" s="124">
        <v>31.34879999999995</v>
      </c>
      <c r="AM248" s="91">
        <f>AN248</f>
        <v>0.0007057870370370372</v>
      </c>
      <c r="AN248" s="121">
        <v>0.0007057870370370372</v>
      </c>
    </row>
    <row r="249" spans="1:40" ht="11.25">
      <c r="A249" s="72">
        <f>B248-1</f>
        <v>177</v>
      </c>
      <c r="B249" s="116"/>
      <c r="C249" s="107">
        <f>D248+$O$1</f>
        <v>6.39</v>
      </c>
      <c r="D249" s="124"/>
      <c r="E249" s="107">
        <f>F248+$O$1</f>
        <v>8.65</v>
      </c>
      <c r="F249" s="124"/>
      <c r="G249" s="107">
        <f>H248+$O$1</f>
        <v>13.08</v>
      </c>
      <c r="H249" s="124"/>
      <c r="I249" s="91">
        <f>J248+$P$1</f>
        <v>0.0012456527777777754</v>
      </c>
      <c r="J249" s="121"/>
      <c r="K249" s="91">
        <f>L248+$P$1</f>
        <v>0.0016935416666666637</v>
      </c>
      <c r="L249" s="121"/>
      <c r="M249" s="107" t="e">
        <f>N248+$O$1</f>
        <v>#REF!</v>
      </c>
      <c r="N249" s="124"/>
      <c r="O249" s="91">
        <f>P248+$P$1</f>
        <v>0.0006970972222222232</v>
      </c>
      <c r="P249" s="121"/>
      <c r="Q249" s="78">
        <v>662</v>
      </c>
      <c r="R249" s="98">
        <v>662.1</v>
      </c>
      <c r="S249" s="118">
        <v>14.81</v>
      </c>
      <c r="T249" s="119">
        <v>78.78</v>
      </c>
      <c r="U249" s="101">
        <v>245</v>
      </c>
      <c r="V249" s="102">
        <v>563</v>
      </c>
      <c r="W249" s="103">
        <v>12.84</v>
      </c>
      <c r="X249" s="104">
        <v>61.07</v>
      </c>
      <c r="Y249" s="86">
        <f>Z248-1</f>
        <v>177</v>
      </c>
      <c r="Z249" s="115"/>
      <c r="AA249" s="90">
        <f>AB248+0.01</f>
        <v>6.55</v>
      </c>
      <c r="AB249" s="124"/>
      <c r="AC249" s="90">
        <f>AD248+0.01</f>
        <v>9.17</v>
      </c>
      <c r="AD249" s="124"/>
      <c r="AE249" s="90">
        <f>AF248+0.01</f>
        <v>13.99</v>
      </c>
      <c r="AF249" s="124"/>
      <c r="AG249" s="91">
        <f>AH248+$AM$3</f>
        <v>0.0013651620370370347</v>
      </c>
      <c r="AH249" s="121"/>
      <c r="AI249" s="91">
        <f>AJ248+$AM$3</f>
        <v>0.0018533101851851842</v>
      </c>
      <c r="AJ249" s="121"/>
      <c r="AK249" s="90">
        <f>AL248+0.01</f>
        <v>31.358799999999952</v>
      </c>
      <c r="AL249" s="124"/>
      <c r="AM249" s="91">
        <f>AN248+$AM$3</f>
        <v>0.000705902777777778</v>
      </c>
      <c r="AN249" s="121"/>
    </row>
    <row r="250" spans="1:40" ht="11.25">
      <c r="A250" s="72">
        <f>B250</f>
        <v>177</v>
      </c>
      <c r="B250" s="110">
        <v>177</v>
      </c>
      <c r="C250" s="107">
        <f>D250</f>
        <v>6.4</v>
      </c>
      <c r="D250" s="124">
        <v>6.4</v>
      </c>
      <c r="E250" s="107">
        <f>F250</f>
        <v>8.66</v>
      </c>
      <c r="F250" s="124">
        <v>8.66</v>
      </c>
      <c r="G250" s="107">
        <f>H250</f>
        <v>13.09</v>
      </c>
      <c r="H250" s="124">
        <v>13.09</v>
      </c>
      <c r="I250" s="91">
        <f>J250</f>
        <v>0.0012489537037037013</v>
      </c>
      <c r="J250" s="121">
        <v>0.0012489537037037013</v>
      </c>
      <c r="K250" s="91">
        <f>L250</f>
        <v>0.0016980092592592563</v>
      </c>
      <c r="L250" s="121">
        <v>0.0016980092592592563</v>
      </c>
      <c r="M250" s="107" t="e">
        <f>N250</f>
        <v>#REF!</v>
      </c>
      <c r="N250" s="124" t="e">
        <f>N252-(#REF!-#REF!)/50</f>
        <v>#REF!</v>
      </c>
      <c r="O250" s="91">
        <f>P250</f>
        <v>0.0006980648148148157</v>
      </c>
      <c r="P250" s="121">
        <v>0.0006980648148148157</v>
      </c>
      <c r="Q250" s="78">
        <v>664</v>
      </c>
      <c r="R250" s="98">
        <v>663.68</v>
      </c>
      <c r="S250" s="118">
        <v>14.85</v>
      </c>
      <c r="T250" s="119">
        <v>79.03</v>
      </c>
      <c r="U250" s="101">
        <v>246</v>
      </c>
      <c r="V250" s="102">
        <v>564</v>
      </c>
      <c r="W250" s="103">
        <v>12.87</v>
      </c>
      <c r="X250" s="104">
        <v>61.26</v>
      </c>
      <c r="Y250" s="86">
        <f>Z250</f>
        <v>177</v>
      </c>
      <c r="Z250" s="115">
        <v>177</v>
      </c>
      <c r="AA250" s="90">
        <f>AB250</f>
        <v>6.55</v>
      </c>
      <c r="AB250" s="124">
        <v>6.55</v>
      </c>
      <c r="AC250" s="90">
        <f>AD250</f>
        <v>9.18</v>
      </c>
      <c r="AD250" s="124">
        <v>9.18</v>
      </c>
      <c r="AE250" s="90">
        <f>AF250</f>
        <v>14</v>
      </c>
      <c r="AF250" s="124">
        <v>14</v>
      </c>
      <c r="AG250" s="91">
        <f>AH250</f>
        <v>0.001368171296296294</v>
      </c>
      <c r="AH250" s="121">
        <v>0.001368171296296294</v>
      </c>
      <c r="AI250" s="91">
        <f>AJ250</f>
        <v>0.0018575694444444434</v>
      </c>
      <c r="AJ250" s="121">
        <v>0.0018575694444444434</v>
      </c>
      <c r="AK250" s="90">
        <f>AL250</f>
        <v>31.39919999999995</v>
      </c>
      <c r="AL250" s="124">
        <v>31.39919999999995</v>
      </c>
      <c r="AM250" s="91">
        <f>AN250</f>
        <v>0.0007068287037037039</v>
      </c>
      <c r="AN250" s="121">
        <v>0.0007068287037037039</v>
      </c>
    </row>
    <row r="251" spans="1:40" ht="11.25">
      <c r="A251" s="72">
        <f>B250-1</f>
        <v>176</v>
      </c>
      <c r="B251" s="110"/>
      <c r="C251" s="107">
        <f>D250+$O$1</f>
        <v>6.41</v>
      </c>
      <c r="D251" s="124"/>
      <c r="E251" s="107">
        <f>F250+$O$1</f>
        <v>8.67</v>
      </c>
      <c r="F251" s="124"/>
      <c r="G251" s="107">
        <f>H250+$O$1</f>
        <v>13.1</v>
      </c>
      <c r="H251" s="124"/>
      <c r="I251" s="91">
        <f>J250+$P$1</f>
        <v>0.0012490694444444422</v>
      </c>
      <c r="J251" s="121"/>
      <c r="K251" s="91">
        <f>L250+$P$1</f>
        <v>0.0016981249999999972</v>
      </c>
      <c r="L251" s="121"/>
      <c r="M251" s="107" t="e">
        <f>N250+$O$1</f>
        <v>#REF!</v>
      </c>
      <c r="N251" s="124"/>
      <c r="O251" s="91">
        <f>P250+$P$1</f>
        <v>0.0006981805555555565</v>
      </c>
      <c r="P251" s="121"/>
      <c r="Q251" s="78">
        <v>665</v>
      </c>
      <c r="R251" s="98">
        <v>665.26</v>
      </c>
      <c r="S251" s="118">
        <v>14.88</v>
      </c>
      <c r="T251" s="119">
        <v>79.27</v>
      </c>
      <c r="U251" s="101">
        <v>247</v>
      </c>
      <c r="V251" s="102">
        <v>566</v>
      </c>
      <c r="W251" s="103">
        <v>12.9</v>
      </c>
      <c r="X251" s="104">
        <v>61.44</v>
      </c>
      <c r="Y251" s="86">
        <f>Z250-1</f>
        <v>176</v>
      </c>
      <c r="Z251" s="115"/>
      <c r="AA251" s="90">
        <f>AB250+0.01</f>
        <v>6.56</v>
      </c>
      <c r="AB251" s="124"/>
      <c r="AC251" s="90">
        <f>AD250+0.01</f>
        <v>9.19</v>
      </c>
      <c r="AD251" s="124"/>
      <c r="AE251" s="90">
        <f>AF250+0.01</f>
        <v>14.01</v>
      </c>
      <c r="AF251" s="124"/>
      <c r="AG251" s="91">
        <f>AH250+$AM$3</f>
        <v>0.0013682870370370348</v>
      </c>
      <c r="AH251" s="121"/>
      <c r="AI251" s="91">
        <f>AJ250+$AM$3</f>
        <v>0.0018576851851851842</v>
      </c>
      <c r="AJ251" s="121"/>
      <c r="AK251" s="90">
        <f>AL250+0.01</f>
        <v>31.409199999999952</v>
      </c>
      <c r="AL251" s="124"/>
      <c r="AM251" s="91">
        <f>AN250+$AM$3</f>
        <v>0.0007069444444444446</v>
      </c>
      <c r="AN251" s="121"/>
    </row>
    <row r="252" spans="1:40" ht="11.25">
      <c r="A252" s="72">
        <f>B252</f>
        <v>176</v>
      </c>
      <c r="B252" s="110">
        <v>176</v>
      </c>
      <c r="C252" s="107">
        <f>D252</f>
        <v>6.41</v>
      </c>
      <c r="D252" s="124">
        <v>6.41</v>
      </c>
      <c r="E252" s="107">
        <f>F252</f>
        <v>8.68</v>
      </c>
      <c r="F252" s="124">
        <v>8.68</v>
      </c>
      <c r="G252" s="107">
        <f>H252</f>
        <v>13.12</v>
      </c>
      <c r="H252" s="124">
        <v>13.12</v>
      </c>
      <c r="I252" s="91">
        <f>J252</f>
        <v>0.001252370370370368</v>
      </c>
      <c r="J252" s="121">
        <v>0.001252370370370368</v>
      </c>
      <c r="K252" s="91">
        <f>L252</f>
        <v>0.0017025925925925898</v>
      </c>
      <c r="L252" s="121">
        <v>0.0017025925925925898</v>
      </c>
      <c r="M252" s="107" t="e">
        <f>N252</f>
        <v>#REF!</v>
      </c>
      <c r="N252" s="124" t="e">
        <f>N254-(#REF!-#REF!)/50</f>
        <v>#REF!</v>
      </c>
      <c r="O252" s="91">
        <f>P252</f>
        <v>0.000699148148148149</v>
      </c>
      <c r="P252" s="121">
        <v>0.000699148148148149</v>
      </c>
      <c r="Q252" s="78">
        <v>667</v>
      </c>
      <c r="R252" s="98">
        <v>666.84</v>
      </c>
      <c r="S252" s="118">
        <v>14.92</v>
      </c>
      <c r="T252" s="119">
        <v>79.51</v>
      </c>
      <c r="U252" s="101">
        <v>248</v>
      </c>
      <c r="V252" s="102">
        <v>567</v>
      </c>
      <c r="W252" s="103">
        <v>12.94</v>
      </c>
      <c r="X252" s="104">
        <v>61.63</v>
      </c>
      <c r="Y252" s="86">
        <f>Z252</f>
        <v>176</v>
      </c>
      <c r="Z252" s="115">
        <v>176</v>
      </c>
      <c r="AA252" s="90">
        <f>AB252</f>
        <v>6.56</v>
      </c>
      <c r="AB252" s="124">
        <v>6.56</v>
      </c>
      <c r="AC252" s="90">
        <f>AD252</f>
        <v>9.2</v>
      </c>
      <c r="AD252" s="124">
        <v>9.2</v>
      </c>
      <c r="AE252" s="90">
        <f>AF252</f>
        <v>14.03</v>
      </c>
      <c r="AF252" s="124">
        <v>14.03</v>
      </c>
      <c r="AG252" s="91">
        <f>AH252</f>
        <v>0.001371296296296294</v>
      </c>
      <c r="AH252" s="121">
        <v>0.001371296296296294</v>
      </c>
      <c r="AI252" s="91">
        <f>AJ252</f>
        <v>0.0018619444444444434</v>
      </c>
      <c r="AJ252" s="121">
        <v>0.0018619444444444434</v>
      </c>
      <c r="AK252" s="90">
        <f>AL252</f>
        <v>31.44959999999995</v>
      </c>
      <c r="AL252" s="124">
        <v>31.44959999999995</v>
      </c>
      <c r="AM252" s="91">
        <f>AN252</f>
        <v>0.0007078703703703705</v>
      </c>
      <c r="AN252" s="121">
        <v>0.0007078703703703705</v>
      </c>
    </row>
    <row r="253" spans="1:40" ht="11.25">
      <c r="A253" s="72">
        <f>B252-1</f>
        <v>175</v>
      </c>
      <c r="B253" s="110"/>
      <c r="C253" s="107">
        <f>D252+$O$1</f>
        <v>6.42</v>
      </c>
      <c r="D253" s="124"/>
      <c r="E253" s="107">
        <f>F252+$O$1</f>
        <v>8.69</v>
      </c>
      <c r="F253" s="124"/>
      <c r="G253" s="107">
        <f>H252+$O$1</f>
        <v>13.129999999999999</v>
      </c>
      <c r="H253" s="124"/>
      <c r="I253" s="91">
        <f>J252+$P$1</f>
        <v>0.001252486111111109</v>
      </c>
      <c r="J253" s="121"/>
      <c r="K253" s="91">
        <f>L252+$P$1</f>
        <v>0.0017027083333333306</v>
      </c>
      <c r="L253" s="121"/>
      <c r="M253" s="107" t="e">
        <f>N252+$O$1</f>
        <v>#REF!</v>
      </c>
      <c r="N253" s="124"/>
      <c r="O253" s="91">
        <f>P252+$P$1</f>
        <v>0.0006992638888888898</v>
      </c>
      <c r="P253" s="121"/>
      <c r="Q253" s="78">
        <v>668</v>
      </c>
      <c r="R253" s="98">
        <v>668.42</v>
      </c>
      <c r="S253" s="118">
        <v>14.96</v>
      </c>
      <c r="T253" s="119">
        <v>79.76</v>
      </c>
      <c r="U253" s="101">
        <v>249</v>
      </c>
      <c r="V253" s="102">
        <v>568</v>
      </c>
      <c r="W253" s="103">
        <v>12.97</v>
      </c>
      <c r="X253" s="104">
        <v>61.81</v>
      </c>
      <c r="Y253" s="86">
        <f>Z252-1</f>
        <v>175</v>
      </c>
      <c r="Z253" s="115"/>
      <c r="AA253" s="90">
        <f>AB252+0.01</f>
        <v>6.569999999999999</v>
      </c>
      <c r="AB253" s="124"/>
      <c r="AC253" s="90">
        <f>AD252+0.01</f>
        <v>9.209999999999999</v>
      </c>
      <c r="AD253" s="124"/>
      <c r="AE253" s="90">
        <f>AF252+0.01</f>
        <v>14.04</v>
      </c>
      <c r="AF253" s="124"/>
      <c r="AG253" s="91">
        <f>AH252+$AM$3</f>
        <v>0.001371412037037035</v>
      </c>
      <c r="AH253" s="121"/>
      <c r="AI253" s="91">
        <f>AJ252+$AM$3</f>
        <v>0.0018620601851851843</v>
      </c>
      <c r="AJ253" s="121"/>
      <c r="AK253" s="90">
        <f>AL252+0.01</f>
        <v>31.459599999999952</v>
      </c>
      <c r="AL253" s="124"/>
      <c r="AM253" s="91">
        <f>AN252+$AM$3</f>
        <v>0.0007079861111111113</v>
      </c>
      <c r="AN253" s="121"/>
    </row>
    <row r="254" spans="1:40" ht="11.25">
      <c r="A254" s="72">
        <f>B254</f>
        <v>175</v>
      </c>
      <c r="B254" s="116">
        <v>175</v>
      </c>
      <c r="C254" s="107">
        <f>D254</f>
        <v>6.43</v>
      </c>
      <c r="D254" s="124">
        <v>6.43</v>
      </c>
      <c r="E254" s="107">
        <f>F254</f>
        <v>8.7</v>
      </c>
      <c r="F254" s="124">
        <v>8.7</v>
      </c>
      <c r="G254" s="107">
        <f>H254</f>
        <v>13.15</v>
      </c>
      <c r="H254" s="124">
        <v>13.15</v>
      </c>
      <c r="I254" s="91">
        <f>J254</f>
        <v>0.0012557870370370349</v>
      </c>
      <c r="J254" s="121">
        <v>0.0012557870370370349</v>
      </c>
      <c r="K254" s="91">
        <f>L254</f>
        <v>0.0017071759259259232</v>
      </c>
      <c r="L254" s="121">
        <v>0.0017071759259259232</v>
      </c>
      <c r="M254" s="107" t="e">
        <f>N254</f>
        <v>#REF!</v>
      </c>
      <c r="N254" s="124" t="e">
        <f>N256-(#REF!-#REF!)/50</f>
        <v>#REF!</v>
      </c>
      <c r="O254" s="91">
        <f>P254</f>
        <v>0.0007002314814814823</v>
      </c>
      <c r="P254" s="121">
        <v>0.0007002314814814823</v>
      </c>
      <c r="Q254" s="78">
        <v>670</v>
      </c>
      <c r="R254" s="120">
        <v>670</v>
      </c>
      <c r="S254" s="118">
        <v>15</v>
      </c>
      <c r="T254" s="119">
        <v>80</v>
      </c>
      <c r="U254" s="101">
        <v>250</v>
      </c>
      <c r="V254" s="102">
        <v>570</v>
      </c>
      <c r="W254" s="103">
        <v>13</v>
      </c>
      <c r="X254" s="104">
        <v>62</v>
      </c>
      <c r="Y254" s="86">
        <f>Z254</f>
        <v>175</v>
      </c>
      <c r="Z254" s="115">
        <v>175</v>
      </c>
      <c r="AA254" s="90">
        <f>AB254</f>
        <v>6.58</v>
      </c>
      <c r="AB254" s="124">
        <v>6.58</v>
      </c>
      <c r="AC254" s="90">
        <f>AD254</f>
        <v>9.23</v>
      </c>
      <c r="AD254" s="124">
        <v>9.23</v>
      </c>
      <c r="AE254" s="90">
        <f>AF254</f>
        <v>14.05</v>
      </c>
      <c r="AF254" s="124">
        <v>14.05</v>
      </c>
      <c r="AG254" s="91">
        <f>AH254</f>
        <v>0.0013744212962962942</v>
      </c>
      <c r="AH254" s="121">
        <v>0.0013744212962962942</v>
      </c>
      <c r="AI254" s="91">
        <f>AJ254</f>
        <v>0.0018663194444444435</v>
      </c>
      <c r="AJ254" s="121">
        <v>0.0018663194444444435</v>
      </c>
      <c r="AK254" s="90">
        <f>AL254</f>
        <v>31.49999999999995</v>
      </c>
      <c r="AL254" s="124">
        <v>31.49999999999995</v>
      </c>
      <c r="AM254" s="91">
        <f>AN254</f>
        <v>0.0007089120370370372</v>
      </c>
      <c r="AN254" s="121">
        <v>0.0007089120370370372</v>
      </c>
    </row>
    <row r="255" spans="1:40" ht="11.25">
      <c r="A255" s="72">
        <f>B254-1</f>
        <v>174</v>
      </c>
      <c r="B255" s="116"/>
      <c r="C255" s="107">
        <f>D254+$O$1</f>
        <v>6.4399999999999995</v>
      </c>
      <c r="D255" s="124"/>
      <c r="E255" s="107">
        <f>F254+$O$1</f>
        <v>8.709999999999999</v>
      </c>
      <c r="F255" s="124"/>
      <c r="G255" s="107">
        <f>H254+$O$1</f>
        <v>13.16</v>
      </c>
      <c r="H255" s="124"/>
      <c r="I255" s="91">
        <f>J254+$P$1</f>
        <v>0.0012559027777777757</v>
      </c>
      <c r="J255" s="121"/>
      <c r="K255" s="91">
        <f>L254+$P$1</f>
        <v>0.001707291666666664</v>
      </c>
      <c r="L255" s="121"/>
      <c r="M255" s="107" t="e">
        <f>N254+$O$1</f>
        <v>#REF!</v>
      </c>
      <c r="N255" s="124"/>
      <c r="O255" s="91">
        <f>P254+$P$1</f>
        <v>0.0007003472222222231</v>
      </c>
      <c r="P255" s="121"/>
      <c r="Q255" s="78">
        <v>672</v>
      </c>
      <c r="R255" s="79">
        <v>672</v>
      </c>
      <c r="S255" s="118">
        <v>15.04</v>
      </c>
      <c r="T255" s="119">
        <v>80.24</v>
      </c>
      <c r="U255" s="101">
        <v>251</v>
      </c>
      <c r="V255" s="102">
        <v>571</v>
      </c>
      <c r="W255" s="103">
        <v>12.66</v>
      </c>
      <c r="X255" s="104">
        <v>62.18</v>
      </c>
      <c r="Y255" s="86">
        <f>Z254-1</f>
        <v>174</v>
      </c>
      <c r="Z255" s="115"/>
      <c r="AA255" s="90">
        <f>AB254+0.01</f>
        <v>6.59</v>
      </c>
      <c r="AB255" s="124"/>
      <c r="AC255" s="90">
        <f>AD254+0.01</f>
        <v>9.24</v>
      </c>
      <c r="AD255" s="124"/>
      <c r="AE255" s="90">
        <f>AF254+0.01</f>
        <v>14.06</v>
      </c>
      <c r="AF255" s="124"/>
      <c r="AG255" s="91">
        <f>AH254+$AM$3</f>
        <v>0.001374537037037035</v>
      </c>
      <c r="AH255" s="121"/>
      <c r="AI255" s="91">
        <f>AJ254+$AM$3</f>
        <v>0.0018664351851851843</v>
      </c>
      <c r="AJ255" s="121"/>
      <c r="AK255" s="90">
        <f>AL254+0.01</f>
        <v>31.509999999999952</v>
      </c>
      <c r="AL255" s="124"/>
      <c r="AM255" s="91">
        <f>AN254+$AM$3</f>
        <v>0.0007090277777777779</v>
      </c>
      <c r="AN255" s="121"/>
    </row>
    <row r="256" spans="1:40" ht="11.25">
      <c r="A256" s="72">
        <f>B256</f>
        <v>174</v>
      </c>
      <c r="B256" s="110">
        <v>174</v>
      </c>
      <c r="C256" s="107">
        <f>D256</f>
        <v>6.44</v>
      </c>
      <c r="D256" s="124">
        <v>6.44</v>
      </c>
      <c r="E256" s="107">
        <f>F256</f>
        <v>8.72</v>
      </c>
      <c r="F256" s="124">
        <v>8.72</v>
      </c>
      <c r="G256" s="107">
        <f>H256</f>
        <v>13.18</v>
      </c>
      <c r="H256" s="124">
        <v>13.18</v>
      </c>
      <c r="I256" s="91">
        <f>J256</f>
        <v>0.0012592037037037016</v>
      </c>
      <c r="J256" s="121">
        <v>0.0012592037037037016</v>
      </c>
      <c r="K256" s="91">
        <f>L256</f>
        <v>0.0017117592592592566</v>
      </c>
      <c r="L256" s="121">
        <v>0.0017117592592592566</v>
      </c>
      <c r="M256" s="107" t="e">
        <f>N256</f>
        <v>#REF!</v>
      </c>
      <c r="N256" s="124" t="e">
        <f>N258-(#REF!-#REF!)/50</f>
        <v>#REF!</v>
      </c>
      <c r="O256" s="91">
        <f>P256</f>
        <v>0.0007013148148148156</v>
      </c>
      <c r="P256" s="121">
        <v>0.0007013148148148156</v>
      </c>
      <c r="Q256" s="78">
        <v>673</v>
      </c>
      <c r="R256" s="79">
        <v>673</v>
      </c>
      <c r="S256" s="118">
        <v>15.08</v>
      </c>
      <c r="T256" s="119">
        <v>80.48</v>
      </c>
      <c r="U256" s="101">
        <v>252</v>
      </c>
      <c r="V256" s="102">
        <v>572</v>
      </c>
      <c r="W256" s="103">
        <v>12.71</v>
      </c>
      <c r="X256" s="104">
        <v>62.37</v>
      </c>
      <c r="Y256" s="86">
        <f>Z256</f>
        <v>174</v>
      </c>
      <c r="Z256" s="115">
        <v>174</v>
      </c>
      <c r="AA256" s="90">
        <f>AB256</f>
        <v>6.59</v>
      </c>
      <c r="AB256" s="124">
        <v>6.59</v>
      </c>
      <c r="AC256" s="90">
        <f>AD256</f>
        <v>9.25</v>
      </c>
      <c r="AD256" s="124">
        <v>9.25</v>
      </c>
      <c r="AE256" s="90">
        <f>AF256</f>
        <v>14.07</v>
      </c>
      <c r="AF256" s="124">
        <v>14.07</v>
      </c>
      <c r="AG256" s="91">
        <f>AH256</f>
        <v>0.0013775462962962942</v>
      </c>
      <c r="AH256" s="121">
        <v>0.0013775462962962942</v>
      </c>
      <c r="AI256" s="91">
        <f>AJ256</f>
        <v>0.0018706944444444435</v>
      </c>
      <c r="AJ256" s="121">
        <v>0.0018706944444444435</v>
      </c>
      <c r="AK256" s="90">
        <f>AL256</f>
        <v>31.55039999999995</v>
      </c>
      <c r="AL256" s="124">
        <v>31.55039999999995</v>
      </c>
      <c r="AM256" s="91">
        <f>AN256</f>
        <v>0.0007099537037037039</v>
      </c>
      <c r="AN256" s="121">
        <v>0.0007099537037037039</v>
      </c>
    </row>
    <row r="257" spans="1:40" ht="11.25">
      <c r="A257" s="72">
        <f>B256-1</f>
        <v>173</v>
      </c>
      <c r="B257" s="110"/>
      <c r="C257" s="107">
        <f>D256+$O$1</f>
        <v>6.45</v>
      </c>
      <c r="D257" s="124"/>
      <c r="E257" s="107">
        <f>F256+$O$1</f>
        <v>8.73</v>
      </c>
      <c r="F257" s="124"/>
      <c r="G257" s="107">
        <f>H256+$O$1</f>
        <v>13.19</v>
      </c>
      <c r="H257" s="124"/>
      <c r="I257" s="91">
        <f>J256+$P$1</f>
        <v>0.0012593194444444425</v>
      </c>
      <c r="J257" s="121"/>
      <c r="K257" s="91">
        <f>L256+$P$1</f>
        <v>0.0017118749999999975</v>
      </c>
      <c r="L257" s="121"/>
      <c r="M257" s="107" t="e">
        <f>N256+$O$1</f>
        <v>#REF!</v>
      </c>
      <c r="N257" s="124"/>
      <c r="O257" s="91">
        <f>P256+$P$1</f>
        <v>0.0007014305555555564</v>
      </c>
      <c r="P257" s="121"/>
      <c r="Q257" s="78">
        <v>675</v>
      </c>
      <c r="R257" s="79">
        <v>675</v>
      </c>
      <c r="S257" s="118">
        <v>15.12</v>
      </c>
      <c r="T257" s="119">
        <v>80.72</v>
      </c>
      <c r="U257" s="101">
        <v>253</v>
      </c>
      <c r="V257" s="102">
        <v>574</v>
      </c>
      <c r="W257" s="103">
        <v>12.75</v>
      </c>
      <c r="X257" s="104">
        <v>62.55</v>
      </c>
      <c r="Y257" s="86">
        <f>Z256-1</f>
        <v>173</v>
      </c>
      <c r="Z257" s="115"/>
      <c r="AA257" s="90">
        <f>AB256+0.01</f>
        <v>6.6</v>
      </c>
      <c r="AB257" s="124"/>
      <c r="AC257" s="90">
        <f>AD256+0.01</f>
        <v>9.26</v>
      </c>
      <c r="AD257" s="124"/>
      <c r="AE257" s="90">
        <f>AF256+0.01</f>
        <v>14.08</v>
      </c>
      <c r="AF257" s="124"/>
      <c r="AG257" s="91">
        <f>AH256+$AM$3</f>
        <v>0.001377662037037035</v>
      </c>
      <c r="AH257" s="121"/>
      <c r="AI257" s="91">
        <f>AJ256+$AM$3</f>
        <v>0.0018708101851851843</v>
      </c>
      <c r="AJ257" s="121"/>
      <c r="AK257" s="90">
        <f>AL256+0.01</f>
        <v>31.56039999999995</v>
      </c>
      <c r="AL257" s="124"/>
      <c r="AM257" s="91">
        <f>AN256+$AM$3</f>
        <v>0.0007100694444444446</v>
      </c>
      <c r="AN257" s="121"/>
    </row>
    <row r="258" spans="1:40" ht="11.25">
      <c r="A258" s="72">
        <f>B258</f>
        <v>173</v>
      </c>
      <c r="B258" s="110">
        <v>173</v>
      </c>
      <c r="C258" s="107">
        <f>D258</f>
        <v>6.45</v>
      </c>
      <c r="D258" s="124">
        <v>6.45</v>
      </c>
      <c r="E258" s="107">
        <f>F258</f>
        <v>8.74</v>
      </c>
      <c r="F258" s="124">
        <v>8.74</v>
      </c>
      <c r="G258" s="107">
        <f>H258</f>
        <v>13.21</v>
      </c>
      <c r="H258" s="124">
        <v>13.21</v>
      </c>
      <c r="I258" s="91">
        <f>J258</f>
        <v>0.0012626203703703684</v>
      </c>
      <c r="J258" s="121">
        <v>0.0012626203703703684</v>
      </c>
      <c r="K258" s="91">
        <f>L258</f>
        <v>0.00171634259259259</v>
      </c>
      <c r="L258" s="121">
        <v>0.00171634259259259</v>
      </c>
      <c r="M258" s="107" t="e">
        <f>N258</f>
        <v>#REF!</v>
      </c>
      <c r="N258" s="124" t="e">
        <f>N260-(#REF!-#REF!)/50</f>
        <v>#REF!</v>
      </c>
      <c r="O258" s="91">
        <f>P258</f>
        <v>0.0007023981481481489</v>
      </c>
      <c r="P258" s="121">
        <v>0.0007023981481481489</v>
      </c>
      <c r="Q258" s="78">
        <v>676</v>
      </c>
      <c r="R258" s="79">
        <v>676</v>
      </c>
      <c r="S258" s="118">
        <v>15.16</v>
      </c>
      <c r="T258" s="119">
        <v>80.96</v>
      </c>
      <c r="U258" s="101">
        <v>254</v>
      </c>
      <c r="V258" s="102">
        <v>575</v>
      </c>
      <c r="W258" s="103">
        <v>12.8</v>
      </c>
      <c r="X258" s="104">
        <v>62.74</v>
      </c>
      <c r="Y258" s="86">
        <f>Z258</f>
        <v>173</v>
      </c>
      <c r="Z258" s="115">
        <v>173</v>
      </c>
      <c r="AA258" s="90">
        <f>AB258</f>
        <v>6.6</v>
      </c>
      <c r="AB258" s="124">
        <v>6.6</v>
      </c>
      <c r="AC258" s="90">
        <f>AD258</f>
        <v>9.27</v>
      </c>
      <c r="AD258" s="124">
        <v>9.27</v>
      </c>
      <c r="AE258" s="90">
        <f>AF258</f>
        <v>14.1</v>
      </c>
      <c r="AF258" s="124">
        <v>14.1</v>
      </c>
      <c r="AG258" s="91">
        <f>AH258</f>
        <v>0.0013806712962962943</v>
      </c>
      <c r="AH258" s="121">
        <v>0.0013806712962962943</v>
      </c>
      <c r="AI258" s="91">
        <f>AJ258</f>
        <v>0.0018750694444444435</v>
      </c>
      <c r="AJ258" s="121">
        <v>0.0018750694444444435</v>
      </c>
      <c r="AK258" s="90">
        <f>AL258</f>
        <v>31.60079999999995</v>
      </c>
      <c r="AL258" s="124">
        <v>31.60079999999995</v>
      </c>
      <c r="AM258" s="91">
        <f>AN258</f>
        <v>0.0007109953703703705</v>
      </c>
      <c r="AN258" s="121">
        <v>0.0007109953703703705</v>
      </c>
    </row>
    <row r="259" spans="1:40" ht="11.25">
      <c r="A259" s="72">
        <f>B258-1</f>
        <v>172</v>
      </c>
      <c r="B259" s="110"/>
      <c r="C259" s="107">
        <f>D258+$O$1</f>
        <v>6.46</v>
      </c>
      <c r="D259" s="124"/>
      <c r="E259" s="107">
        <f>F258+$O$1</f>
        <v>8.75</v>
      </c>
      <c r="F259" s="124"/>
      <c r="G259" s="107">
        <f>H258+$O$1</f>
        <v>13.22</v>
      </c>
      <c r="H259" s="124"/>
      <c r="I259" s="91">
        <f>J258+$P$1</f>
        <v>0.0012627361111111092</v>
      </c>
      <c r="J259" s="121"/>
      <c r="K259" s="91">
        <f>L258+$P$1</f>
        <v>0.001716458333333331</v>
      </c>
      <c r="L259" s="121"/>
      <c r="M259" s="107" t="e">
        <f>N258+$O$1</f>
        <v>#REF!</v>
      </c>
      <c r="N259" s="124"/>
      <c r="O259" s="91">
        <f>P258+$P$1</f>
        <v>0.0007025138888888897</v>
      </c>
      <c r="P259" s="121"/>
      <c r="Q259" s="78">
        <v>678</v>
      </c>
      <c r="R259" s="79">
        <v>678</v>
      </c>
      <c r="S259" s="118">
        <v>15.2</v>
      </c>
      <c r="T259" s="119">
        <v>81.2</v>
      </c>
      <c r="U259" s="101">
        <v>255</v>
      </c>
      <c r="V259" s="102">
        <v>576</v>
      </c>
      <c r="W259" s="103">
        <v>12.85</v>
      </c>
      <c r="X259" s="104">
        <v>62.92</v>
      </c>
      <c r="Y259" s="86">
        <f>Z258-1</f>
        <v>172</v>
      </c>
      <c r="Z259" s="115"/>
      <c r="AA259" s="90">
        <f>AB258+0.01</f>
        <v>6.609999999999999</v>
      </c>
      <c r="AB259" s="124"/>
      <c r="AC259" s="90">
        <f>AD258+0.01</f>
        <v>9.28</v>
      </c>
      <c r="AD259" s="124"/>
      <c r="AE259" s="90">
        <f>AF258+0.01</f>
        <v>14.11</v>
      </c>
      <c r="AF259" s="124"/>
      <c r="AG259" s="91">
        <f>AH258+$AM$3</f>
        <v>0.0013807870370370352</v>
      </c>
      <c r="AH259" s="121"/>
      <c r="AI259" s="91">
        <f>AJ258+$AM$3</f>
        <v>0.0018751851851851844</v>
      </c>
      <c r="AJ259" s="121"/>
      <c r="AK259" s="90">
        <f>AL258+0.01</f>
        <v>31.61079999999995</v>
      </c>
      <c r="AL259" s="124"/>
      <c r="AM259" s="91">
        <f>AN258+$AM$3</f>
        <v>0.0007111111111111113</v>
      </c>
      <c r="AN259" s="121"/>
    </row>
    <row r="260" spans="1:40" ht="11.25">
      <c r="A260" s="72">
        <f>B260</f>
        <v>172</v>
      </c>
      <c r="B260" s="116">
        <v>172</v>
      </c>
      <c r="C260" s="107">
        <f>D260</f>
        <v>6.47</v>
      </c>
      <c r="D260" s="124">
        <v>6.47</v>
      </c>
      <c r="E260" s="107">
        <f>F260</f>
        <v>8.76</v>
      </c>
      <c r="F260" s="124">
        <v>8.76</v>
      </c>
      <c r="G260" s="107">
        <f>H260</f>
        <v>13.23</v>
      </c>
      <c r="H260" s="124">
        <v>13.23</v>
      </c>
      <c r="I260" s="91">
        <f>J260</f>
        <v>0.0012660370370370351</v>
      </c>
      <c r="J260" s="121">
        <v>0.0012660370370370351</v>
      </c>
      <c r="K260" s="91">
        <f>L260</f>
        <v>0.0017209259259259235</v>
      </c>
      <c r="L260" s="121">
        <v>0.0017209259259259235</v>
      </c>
      <c r="M260" s="107" t="e">
        <f>N260</f>
        <v>#REF!</v>
      </c>
      <c r="N260" s="124" t="e">
        <f>N262-(#REF!-#REF!)/50</f>
        <v>#REF!</v>
      </c>
      <c r="O260" s="91">
        <f>P260</f>
        <v>0.0007034814814814822</v>
      </c>
      <c r="P260" s="121">
        <v>0.0007034814814814822</v>
      </c>
      <c r="Q260" s="78">
        <v>679</v>
      </c>
      <c r="R260" s="79">
        <v>679</v>
      </c>
      <c r="S260" s="118">
        <v>15.24</v>
      </c>
      <c r="T260" s="119">
        <v>81.44</v>
      </c>
      <c r="U260" s="101">
        <v>256</v>
      </c>
      <c r="V260" s="102">
        <v>577</v>
      </c>
      <c r="W260" s="103">
        <v>12.9</v>
      </c>
      <c r="X260" s="104">
        <v>63.1</v>
      </c>
      <c r="Y260" s="86">
        <f>Z260</f>
        <v>172</v>
      </c>
      <c r="Z260" s="115">
        <v>172</v>
      </c>
      <c r="AA260" s="90">
        <f>AB260</f>
        <v>6.61</v>
      </c>
      <c r="AB260" s="124">
        <v>6.61</v>
      </c>
      <c r="AC260" s="90">
        <f>AD260</f>
        <v>9.29</v>
      </c>
      <c r="AD260" s="124">
        <v>9.29</v>
      </c>
      <c r="AE260" s="90">
        <f>AF260</f>
        <v>14.12</v>
      </c>
      <c r="AF260" s="124">
        <v>14.12</v>
      </c>
      <c r="AG260" s="91">
        <f>AH260</f>
        <v>0.0013837962962962944</v>
      </c>
      <c r="AH260" s="121">
        <v>0.0013837962962962944</v>
      </c>
      <c r="AI260" s="91">
        <f>AJ260</f>
        <v>0.0018794444444444436</v>
      </c>
      <c r="AJ260" s="121">
        <v>0.0018794444444444436</v>
      </c>
      <c r="AK260" s="90">
        <f>AL260</f>
        <v>31.65119999999995</v>
      </c>
      <c r="AL260" s="124">
        <v>31.65119999999995</v>
      </c>
      <c r="AM260" s="91">
        <f>AN260</f>
        <v>0.0007120370370370372</v>
      </c>
      <c r="AN260" s="121">
        <v>0.0007120370370370372</v>
      </c>
    </row>
    <row r="261" spans="1:40" ht="11.25">
      <c r="A261" s="72">
        <f>B260-1</f>
        <v>171</v>
      </c>
      <c r="B261" s="116"/>
      <c r="C261" s="107">
        <f>D260+$O$1</f>
        <v>6.4799999999999995</v>
      </c>
      <c r="D261" s="124"/>
      <c r="E261" s="107">
        <f>F260+$O$1</f>
        <v>8.77</v>
      </c>
      <c r="F261" s="124"/>
      <c r="G261" s="107">
        <f>H260+$O$1</f>
        <v>13.24</v>
      </c>
      <c r="H261" s="124"/>
      <c r="I261" s="91">
        <f>J260+$P$1</f>
        <v>0.001266152777777776</v>
      </c>
      <c r="J261" s="121"/>
      <c r="K261" s="91">
        <f>L260+$P$1</f>
        <v>0.0017210416666666643</v>
      </c>
      <c r="L261" s="121"/>
      <c r="M261" s="107" t="e">
        <f>N260+$O$1</f>
        <v>#REF!</v>
      </c>
      <c r="N261" s="124"/>
      <c r="O261" s="91">
        <f>P260+$P$1</f>
        <v>0.000703597222222223</v>
      </c>
      <c r="P261" s="121"/>
      <c r="Q261" s="78">
        <v>681</v>
      </c>
      <c r="R261" s="79">
        <v>681</v>
      </c>
      <c r="S261" s="118">
        <v>15.28</v>
      </c>
      <c r="T261" s="119">
        <v>81.68</v>
      </c>
      <c r="U261" s="101">
        <v>257</v>
      </c>
      <c r="V261" s="102">
        <v>578</v>
      </c>
      <c r="W261" s="103">
        <v>12.94</v>
      </c>
      <c r="X261" s="104">
        <v>63.29</v>
      </c>
      <c r="Y261" s="86">
        <f>Z260-1</f>
        <v>171</v>
      </c>
      <c r="Z261" s="115"/>
      <c r="AA261" s="90">
        <f>AB260+0.01</f>
        <v>6.62</v>
      </c>
      <c r="AB261" s="124"/>
      <c r="AC261" s="90">
        <f>AD260+0.01</f>
        <v>9.299999999999999</v>
      </c>
      <c r="AD261" s="124"/>
      <c r="AE261" s="90">
        <f>AF260+0.01</f>
        <v>14.129999999999999</v>
      </c>
      <c r="AF261" s="124"/>
      <c r="AG261" s="91">
        <f>AH260+$AM$3</f>
        <v>0.0013839120370370353</v>
      </c>
      <c r="AH261" s="121"/>
      <c r="AI261" s="91">
        <f>AJ260+$AM$3</f>
        <v>0.0018795601851851844</v>
      </c>
      <c r="AJ261" s="121"/>
      <c r="AK261" s="90">
        <f>AL260+0.01</f>
        <v>31.66119999999995</v>
      </c>
      <c r="AL261" s="124"/>
      <c r="AM261" s="91">
        <f>AN260+$AM$3</f>
        <v>0.0007121527777777779</v>
      </c>
      <c r="AN261" s="121"/>
    </row>
    <row r="262" spans="1:40" ht="11.25">
      <c r="A262" s="72">
        <f>B262</f>
        <v>171</v>
      </c>
      <c r="B262" s="110">
        <v>171</v>
      </c>
      <c r="C262" s="107">
        <f>D262</f>
        <v>6.48</v>
      </c>
      <c r="D262" s="124">
        <v>6.48</v>
      </c>
      <c r="E262" s="107">
        <f>F262</f>
        <v>8.79</v>
      </c>
      <c r="F262" s="124">
        <v>8.79</v>
      </c>
      <c r="G262" s="107">
        <f>H262</f>
        <v>13.26</v>
      </c>
      <c r="H262" s="124">
        <v>13.26</v>
      </c>
      <c r="I262" s="91">
        <f>J262</f>
        <v>0.001269453703703702</v>
      </c>
      <c r="J262" s="121">
        <v>0.001269453703703702</v>
      </c>
      <c r="K262" s="91">
        <f>L262</f>
        <v>0.001725509259259257</v>
      </c>
      <c r="L262" s="121">
        <v>0.001725509259259257</v>
      </c>
      <c r="M262" s="107" t="e">
        <f>N262</f>
        <v>#REF!</v>
      </c>
      <c r="N262" s="124" t="e">
        <f>N264-(#REF!-#REF!)/50</f>
        <v>#REF!</v>
      </c>
      <c r="O262" s="91">
        <f>P262</f>
        <v>0.0007045648148148155</v>
      </c>
      <c r="P262" s="121">
        <v>0.0007045648148148155</v>
      </c>
      <c r="Q262" s="78">
        <v>683</v>
      </c>
      <c r="R262" s="79">
        <v>683</v>
      </c>
      <c r="S262" s="118">
        <v>15.32</v>
      </c>
      <c r="T262" s="119">
        <v>81.92</v>
      </c>
      <c r="U262" s="101">
        <v>258</v>
      </c>
      <c r="V262" s="102">
        <v>580</v>
      </c>
      <c r="W262" s="103">
        <v>12.99</v>
      </c>
      <c r="X262" s="104">
        <v>63.47</v>
      </c>
      <c r="Y262" s="86">
        <f>Z262</f>
        <v>171</v>
      </c>
      <c r="Z262" s="115">
        <v>171</v>
      </c>
      <c r="AA262" s="90">
        <f>AB262</f>
        <v>6.63</v>
      </c>
      <c r="AB262" s="124">
        <v>6.63</v>
      </c>
      <c r="AC262" s="90">
        <f>AD262</f>
        <v>9.31</v>
      </c>
      <c r="AD262" s="124">
        <v>9.31</v>
      </c>
      <c r="AE262" s="90">
        <f>AF262</f>
        <v>14.14</v>
      </c>
      <c r="AF262" s="124">
        <v>14.14</v>
      </c>
      <c r="AG262" s="91">
        <f>AH262</f>
        <v>0.0013869212962962945</v>
      </c>
      <c r="AH262" s="121">
        <v>0.0013869212962962945</v>
      </c>
      <c r="AI262" s="91">
        <f>AJ262</f>
        <v>0.0018838194444444436</v>
      </c>
      <c r="AJ262" s="121">
        <v>0.0018838194444444436</v>
      </c>
      <c r="AK262" s="90">
        <f>AL262</f>
        <v>31.70159999999995</v>
      </c>
      <c r="AL262" s="124">
        <v>31.70159999999995</v>
      </c>
      <c r="AM262" s="91">
        <f>AN262</f>
        <v>0.0007130787037037038</v>
      </c>
      <c r="AN262" s="121">
        <v>0.0007130787037037038</v>
      </c>
    </row>
    <row r="263" spans="1:40" ht="11.25">
      <c r="A263" s="72">
        <f>B262-1</f>
        <v>170</v>
      </c>
      <c r="B263" s="110"/>
      <c r="C263" s="107">
        <f>D262+$O$1</f>
        <v>6.49</v>
      </c>
      <c r="D263" s="124"/>
      <c r="E263" s="107">
        <f>F262+$O$1</f>
        <v>8.799999999999999</v>
      </c>
      <c r="F263" s="124"/>
      <c r="G263" s="107">
        <f>H262+$O$1</f>
        <v>13.27</v>
      </c>
      <c r="H263" s="124"/>
      <c r="I263" s="91">
        <f>J262+$P$1</f>
        <v>0.0012695694444444427</v>
      </c>
      <c r="J263" s="121"/>
      <c r="K263" s="91">
        <f>L262+$P$1</f>
        <v>0.0017256249999999978</v>
      </c>
      <c r="L263" s="121"/>
      <c r="M263" s="107" t="e">
        <f>N262+$O$1</f>
        <v>#REF!</v>
      </c>
      <c r="N263" s="124"/>
      <c r="O263" s="91">
        <f>P262+$P$1</f>
        <v>0.0007046805555555563</v>
      </c>
      <c r="P263" s="121"/>
      <c r="Q263" s="78">
        <v>684</v>
      </c>
      <c r="R263" s="79">
        <v>684</v>
      </c>
      <c r="S263" s="118">
        <v>15.36</v>
      </c>
      <c r="T263" s="119">
        <v>82.16</v>
      </c>
      <c r="U263" s="101">
        <v>259</v>
      </c>
      <c r="V263" s="102">
        <v>581</v>
      </c>
      <c r="W263" s="103">
        <v>13.04</v>
      </c>
      <c r="X263" s="104">
        <v>63.66</v>
      </c>
      <c r="Y263" s="86">
        <f>Z262-1</f>
        <v>170</v>
      </c>
      <c r="Z263" s="115"/>
      <c r="AA263" s="90">
        <f>AB262+0.01</f>
        <v>6.64</v>
      </c>
      <c r="AB263" s="124"/>
      <c r="AC263" s="90">
        <f>AD262+0.01</f>
        <v>9.32</v>
      </c>
      <c r="AD263" s="124"/>
      <c r="AE263" s="90">
        <f>AF262+0.01</f>
        <v>14.15</v>
      </c>
      <c r="AF263" s="124"/>
      <c r="AG263" s="91">
        <f>AH262+$AM$3</f>
        <v>0.0013870370370370354</v>
      </c>
      <c r="AH263" s="121"/>
      <c r="AI263" s="91">
        <f>AJ262+$AM$3</f>
        <v>0.0018839351851851845</v>
      </c>
      <c r="AJ263" s="121"/>
      <c r="AK263" s="90">
        <f>AL262+0.01</f>
        <v>31.71159999999995</v>
      </c>
      <c r="AL263" s="124"/>
      <c r="AM263" s="91">
        <f>AN262+$AM$3</f>
        <v>0.0007131944444444446</v>
      </c>
      <c r="AN263" s="121"/>
    </row>
    <row r="264" spans="1:40" ht="11.25">
      <c r="A264" s="72">
        <f>B264</f>
        <v>170</v>
      </c>
      <c r="B264" s="110">
        <v>170</v>
      </c>
      <c r="C264" s="107">
        <f>D264</f>
        <v>6.49</v>
      </c>
      <c r="D264" s="124">
        <v>6.49</v>
      </c>
      <c r="E264" s="107">
        <f>F264</f>
        <v>8.81</v>
      </c>
      <c r="F264" s="124">
        <v>8.81</v>
      </c>
      <c r="G264" s="107">
        <f>H264</f>
        <v>13.29</v>
      </c>
      <c r="H264" s="124">
        <v>13.29</v>
      </c>
      <c r="I264" s="91">
        <f>J264</f>
        <v>0.0012728703703703687</v>
      </c>
      <c r="J264" s="121">
        <v>0.0012728703703703687</v>
      </c>
      <c r="K264" s="91">
        <f>L264</f>
        <v>0.0017300925925925904</v>
      </c>
      <c r="L264" s="121">
        <v>0.0017300925925925904</v>
      </c>
      <c r="M264" s="107" t="e">
        <f>N264</f>
        <v>#REF!</v>
      </c>
      <c r="N264" s="124" t="e">
        <f>N266-(#REF!-#REF!)/50</f>
        <v>#REF!</v>
      </c>
      <c r="O264" s="91">
        <f>P264</f>
        <v>0.0007056481481481488</v>
      </c>
      <c r="P264" s="121">
        <v>0.0007056481481481488</v>
      </c>
      <c r="Q264" s="78">
        <v>686</v>
      </c>
      <c r="R264" s="79">
        <v>686</v>
      </c>
      <c r="S264" s="118">
        <v>15.4</v>
      </c>
      <c r="T264" s="119">
        <v>82.4</v>
      </c>
      <c r="U264" s="101">
        <v>260</v>
      </c>
      <c r="V264" s="102">
        <v>582</v>
      </c>
      <c r="W264" s="103">
        <v>13.09</v>
      </c>
      <c r="X264" s="104">
        <v>63.84</v>
      </c>
      <c r="Y264" s="86">
        <f>Z264</f>
        <v>170</v>
      </c>
      <c r="Z264" s="115">
        <v>170</v>
      </c>
      <c r="AA264" s="90">
        <f>AB264</f>
        <v>6.64</v>
      </c>
      <c r="AB264" s="124">
        <v>6.64</v>
      </c>
      <c r="AC264" s="90">
        <f>AD264</f>
        <v>9.33</v>
      </c>
      <c r="AD264" s="124">
        <v>9.33</v>
      </c>
      <c r="AE264" s="90">
        <f>AF264</f>
        <v>14.17</v>
      </c>
      <c r="AF264" s="124">
        <v>14.17</v>
      </c>
      <c r="AG264" s="91">
        <f>AH264</f>
        <v>0.0013900462962962946</v>
      </c>
      <c r="AH264" s="121">
        <v>0.0013900462962962946</v>
      </c>
      <c r="AI264" s="91">
        <f>AJ264</f>
        <v>0.0018881944444444436</v>
      </c>
      <c r="AJ264" s="121">
        <v>0.0018881944444444436</v>
      </c>
      <c r="AK264" s="90">
        <f>AL264</f>
        <v>31.75199999999995</v>
      </c>
      <c r="AL264" s="124">
        <v>31.75199999999995</v>
      </c>
      <c r="AM264" s="91">
        <f>AN264</f>
        <v>0.0007141203703703705</v>
      </c>
      <c r="AN264" s="121">
        <v>0.0007141203703703705</v>
      </c>
    </row>
    <row r="265" spans="1:40" ht="11.25">
      <c r="A265" s="72">
        <f>B264-1</f>
        <v>169</v>
      </c>
      <c r="B265" s="110"/>
      <c r="C265" s="107">
        <f>D264+$O$1</f>
        <v>6.5</v>
      </c>
      <c r="D265" s="124"/>
      <c r="E265" s="107">
        <f>F264+$O$1</f>
        <v>8.82</v>
      </c>
      <c r="F265" s="124"/>
      <c r="G265" s="107">
        <f>H264+$O$1</f>
        <v>13.299999999999999</v>
      </c>
      <c r="H265" s="124"/>
      <c r="I265" s="91">
        <f>J264+$P$1</f>
        <v>0.0012729861111111095</v>
      </c>
      <c r="J265" s="121"/>
      <c r="K265" s="91">
        <f>L264+$P$1</f>
        <v>0.0017302083333333312</v>
      </c>
      <c r="L265" s="121"/>
      <c r="M265" s="107" t="e">
        <f>N264+$O$1</f>
        <v>#REF!</v>
      </c>
      <c r="N265" s="124"/>
      <c r="O265" s="91">
        <f>P264+$P$1</f>
        <v>0.0007057638888888896</v>
      </c>
      <c r="P265" s="121"/>
      <c r="Q265" s="78">
        <v>687</v>
      </c>
      <c r="R265" s="79">
        <v>687</v>
      </c>
      <c r="S265" s="118">
        <v>15.44</v>
      </c>
      <c r="T265" s="119">
        <v>82.64</v>
      </c>
      <c r="U265" s="101">
        <v>261</v>
      </c>
      <c r="V265" s="102">
        <v>583</v>
      </c>
      <c r="W265" s="103">
        <v>13.14</v>
      </c>
      <c r="X265" s="104">
        <v>64.02</v>
      </c>
      <c r="Y265" s="86">
        <f>Z264-1</f>
        <v>169</v>
      </c>
      <c r="Z265" s="115"/>
      <c r="AA265" s="90">
        <f>AB264+0.01</f>
        <v>6.6499999999999995</v>
      </c>
      <c r="AB265" s="124"/>
      <c r="AC265" s="90">
        <f>AD264+0.01</f>
        <v>9.34</v>
      </c>
      <c r="AD265" s="124"/>
      <c r="AE265" s="90">
        <f>AF264+0.01</f>
        <v>14.18</v>
      </c>
      <c r="AF265" s="124"/>
      <c r="AG265" s="91">
        <f>AH264+$AM$3</f>
        <v>0.0013901620370370355</v>
      </c>
      <c r="AH265" s="121"/>
      <c r="AI265" s="91">
        <f>AJ264+$AM$3</f>
        <v>0.0018883101851851845</v>
      </c>
      <c r="AJ265" s="121"/>
      <c r="AK265" s="90">
        <f>AL264+0.01</f>
        <v>31.76199999999995</v>
      </c>
      <c r="AL265" s="124"/>
      <c r="AM265" s="91">
        <f>AN264+$AM$3</f>
        <v>0.0007142361111111112</v>
      </c>
      <c r="AN265" s="121"/>
    </row>
    <row r="266" spans="1:40" ht="11.25">
      <c r="A266" s="72">
        <f>B266</f>
        <v>169</v>
      </c>
      <c r="B266" s="116">
        <v>169</v>
      </c>
      <c r="C266" s="107">
        <f>D266</f>
        <v>6.51</v>
      </c>
      <c r="D266" s="124">
        <v>6.51</v>
      </c>
      <c r="E266" s="107">
        <f>F266</f>
        <v>8.83</v>
      </c>
      <c r="F266" s="124">
        <v>8.83</v>
      </c>
      <c r="G266" s="107">
        <f>H266</f>
        <v>13.32</v>
      </c>
      <c r="H266" s="124">
        <v>13.32</v>
      </c>
      <c r="I266" s="91">
        <f>J266</f>
        <v>0.0012762870370370354</v>
      </c>
      <c r="J266" s="121">
        <v>0.0012762870370370354</v>
      </c>
      <c r="K266" s="91">
        <f>L266</f>
        <v>0.0017346759259259238</v>
      </c>
      <c r="L266" s="121">
        <v>0.0017346759259259238</v>
      </c>
      <c r="M266" s="107" t="e">
        <f>N266</f>
        <v>#REF!</v>
      </c>
      <c r="N266" s="124" t="e">
        <f>N268-(#REF!-#REF!)/50</f>
        <v>#REF!</v>
      </c>
      <c r="O266" s="91">
        <f>P266</f>
        <v>0.0007067314814814821</v>
      </c>
      <c r="P266" s="121">
        <v>0.0007067314814814821</v>
      </c>
      <c r="Q266" s="78">
        <v>689</v>
      </c>
      <c r="R266" s="79">
        <v>689</v>
      </c>
      <c r="S266" s="118">
        <v>15.48</v>
      </c>
      <c r="T266" s="119">
        <v>82.88</v>
      </c>
      <c r="U266" s="101">
        <v>262</v>
      </c>
      <c r="V266" s="102">
        <v>584</v>
      </c>
      <c r="W266" s="103">
        <v>13.18</v>
      </c>
      <c r="X266" s="104">
        <v>64.21</v>
      </c>
      <c r="Y266" s="86">
        <f>Z266</f>
        <v>169</v>
      </c>
      <c r="Z266" s="115">
        <v>169</v>
      </c>
      <c r="AA266" s="90">
        <f>AB266</f>
        <v>6.65</v>
      </c>
      <c r="AB266" s="124">
        <v>6.65</v>
      </c>
      <c r="AC266" s="90">
        <f>AD266</f>
        <v>9.35</v>
      </c>
      <c r="AD266" s="124">
        <v>9.35</v>
      </c>
      <c r="AE266" s="90">
        <f>AF266</f>
        <v>14.19</v>
      </c>
      <c r="AF266" s="124">
        <v>14.19</v>
      </c>
      <c r="AG266" s="91">
        <f>AH266</f>
        <v>0.0013931712962962947</v>
      </c>
      <c r="AH266" s="121">
        <v>0.0013931712962962947</v>
      </c>
      <c r="AI266" s="91">
        <f>AJ266</f>
        <v>0.0018925694444444437</v>
      </c>
      <c r="AJ266" s="121">
        <v>0.0018925694444444437</v>
      </c>
      <c r="AK266" s="90">
        <f>AL266</f>
        <v>31.80239999999995</v>
      </c>
      <c r="AL266" s="124">
        <v>31.80239999999995</v>
      </c>
      <c r="AM266" s="91">
        <f>AN266</f>
        <v>0.0007151620370370372</v>
      </c>
      <c r="AN266" s="121">
        <v>0.0007151620370370372</v>
      </c>
    </row>
    <row r="267" spans="1:40" ht="11.25">
      <c r="A267" s="72">
        <f>B266-1</f>
        <v>168</v>
      </c>
      <c r="B267" s="116"/>
      <c r="C267" s="107">
        <f>D266+$O$1</f>
        <v>6.52</v>
      </c>
      <c r="D267" s="124"/>
      <c r="E267" s="107">
        <f>F266+$O$1</f>
        <v>8.84</v>
      </c>
      <c r="F267" s="124"/>
      <c r="G267" s="107">
        <f>H266+$O$1</f>
        <v>13.33</v>
      </c>
      <c r="H267" s="124"/>
      <c r="I267" s="91">
        <f>J266+$P$1</f>
        <v>0.0012764027777777763</v>
      </c>
      <c r="J267" s="121"/>
      <c r="K267" s="91">
        <f>L266+$P$1</f>
        <v>0.0017347916666666646</v>
      </c>
      <c r="L267" s="121"/>
      <c r="M267" s="107" t="e">
        <f>N266+$O$1</f>
        <v>#REF!</v>
      </c>
      <c r="N267" s="124"/>
      <c r="O267" s="91">
        <f>P266+$P$1</f>
        <v>0.0007068472222222229</v>
      </c>
      <c r="P267" s="121"/>
      <c r="Q267" s="78">
        <v>691</v>
      </c>
      <c r="R267" s="79">
        <v>691</v>
      </c>
      <c r="S267" s="118">
        <v>15.52</v>
      </c>
      <c r="T267" s="119">
        <v>83.12</v>
      </c>
      <c r="U267" s="101">
        <v>263</v>
      </c>
      <c r="V267" s="102">
        <v>586</v>
      </c>
      <c r="W267" s="103">
        <v>13.23</v>
      </c>
      <c r="X267" s="104">
        <v>64.39</v>
      </c>
      <c r="Y267" s="86">
        <f>Z266-1</f>
        <v>168</v>
      </c>
      <c r="Z267" s="115"/>
      <c r="AA267" s="90">
        <f>AB266+0.01</f>
        <v>6.66</v>
      </c>
      <c r="AB267" s="124"/>
      <c r="AC267" s="90">
        <f>AD266+0.01</f>
        <v>9.36</v>
      </c>
      <c r="AD267" s="124"/>
      <c r="AE267" s="90">
        <f>AF266+0.01</f>
        <v>14.2</v>
      </c>
      <c r="AF267" s="124"/>
      <c r="AG267" s="91">
        <f>AH266+$AM$3</f>
        <v>0.0013932870370370355</v>
      </c>
      <c r="AH267" s="121"/>
      <c r="AI267" s="91">
        <f>AJ266+$AM$3</f>
        <v>0.0018926851851851845</v>
      </c>
      <c r="AJ267" s="121"/>
      <c r="AK267" s="90">
        <f>AL266+0.01</f>
        <v>31.81239999999995</v>
      </c>
      <c r="AL267" s="124"/>
      <c r="AM267" s="91">
        <f>AN266+$AM$3</f>
        <v>0.0007152777777777779</v>
      </c>
      <c r="AN267" s="121"/>
    </row>
    <row r="268" spans="1:40" ht="11.25">
      <c r="A268" s="72">
        <f>B268</f>
        <v>168</v>
      </c>
      <c r="B268" s="110">
        <v>168</v>
      </c>
      <c r="C268" s="107">
        <f>D268</f>
        <v>6.52</v>
      </c>
      <c r="D268" s="124">
        <v>6.52</v>
      </c>
      <c r="E268" s="107">
        <f>F268</f>
        <v>8.85</v>
      </c>
      <c r="F268" s="124">
        <v>8.85</v>
      </c>
      <c r="G268" s="107">
        <f>H268</f>
        <v>13.35</v>
      </c>
      <c r="H268" s="124">
        <v>13.35</v>
      </c>
      <c r="I268" s="91">
        <f>J268</f>
        <v>0.0012797037037037022</v>
      </c>
      <c r="J268" s="121">
        <v>0.0012797037037037022</v>
      </c>
      <c r="K268" s="91">
        <f>L268</f>
        <v>0.0017392592592592572</v>
      </c>
      <c r="L268" s="121">
        <v>0.0017392592592592572</v>
      </c>
      <c r="M268" s="107" t="e">
        <f>N268</f>
        <v>#REF!</v>
      </c>
      <c r="N268" s="124" t="e">
        <f>N270-(#REF!-#REF!)/50</f>
        <v>#REF!</v>
      </c>
      <c r="O268" s="91">
        <f>P268</f>
        <v>0.0007078148148148154</v>
      </c>
      <c r="P268" s="121">
        <v>0.0007078148148148154</v>
      </c>
      <c r="Q268" s="78">
        <v>692</v>
      </c>
      <c r="R268" s="79">
        <v>692</v>
      </c>
      <c r="S268" s="118">
        <v>15.56</v>
      </c>
      <c r="T268" s="119">
        <v>83.36</v>
      </c>
      <c r="U268" s="101">
        <v>264</v>
      </c>
      <c r="V268" s="102">
        <v>587</v>
      </c>
      <c r="W268" s="103">
        <v>13.28</v>
      </c>
      <c r="X268" s="104">
        <v>64.58</v>
      </c>
      <c r="Y268" s="86">
        <f>Z268</f>
        <v>168</v>
      </c>
      <c r="Z268" s="115">
        <v>168</v>
      </c>
      <c r="AA268" s="90">
        <f>AB268</f>
        <v>6.66</v>
      </c>
      <c r="AB268" s="124">
        <v>6.66</v>
      </c>
      <c r="AC268" s="90">
        <f>AD268</f>
        <v>9.37</v>
      </c>
      <c r="AD268" s="124">
        <v>9.37</v>
      </c>
      <c r="AE268" s="90">
        <f>AF268</f>
        <v>14.22</v>
      </c>
      <c r="AF268" s="124">
        <v>14.22</v>
      </c>
      <c r="AG268" s="91">
        <f>AH268</f>
        <v>0.0013962962962962948</v>
      </c>
      <c r="AH268" s="121">
        <v>0.0013962962962962948</v>
      </c>
      <c r="AI268" s="91">
        <f>AJ268</f>
        <v>0.0018969444444444437</v>
      </c>
      <c r="AJ268" s="121">
        <v>0.0018969444444444437</v>
      </c>
      <c r="AK268" s="90">
        <f>AL268</f>
        <v>31.85279999999995</v>
      </c>
      <c r="AL268" s="124">
        <v>31.85279999999995</v>
      </c>
      <c r="AM268" s="91">
        <f>AN268</f>
        <v>0.0007162037037037038</v>
      </c>
      <c r="AN268" s="121">
        <v>0.0007162037037037038</v>
      </c>
    </row>
    <row r="269" spans="1:40" ht="11.25">
      <c r="A269" s="72">
        <f>B268-1</f>
        <v>167</v>
      </c>
      <c r="B269" s="110"/>
      <c r="C269" s="107">
        <f>D268+$O$1</f>
        <v>6.529999999999999</v>
      </c>
      <c r="D269" s="124"/>
      <c r="E269" s="107">
        <f>F268+$O$1</f>
        <v>8.86</v>
      </c>
      <c r="F269" s="124"/>
      <c r="G269" s="107">
        <f>H268+$O$1</f>
        <v>13.36</v>
      </c>
      <c r="H269" s="124"/>
      <c r="I269" s="91">
        <f>J268+$P$1</f>
        <v>0.001279819444444443</v>
      </c>
      <c r="J269" s="121"/>
      <c r="K269" s="91">
        <f>L268+$P$1</f>
        <v>0.001739374999999998</v>
      </c>
      <c r="L269" s="121"/>
      <c r="M269" s="107" t="e">
        <f>N268+$O$1</f>
        <v>#REF!</v>
      </c>
      <c r="N269" s="124"/>
      <c r="O269" s="91">
        <f>P268+$P$1</f>
        <v>0.0007079305555555562</v>
      </c>
      <c r="P269" s="121"/>
      <c r="Q269" s="78">
        <v>694</v>
      </c>
      <c r="R269" s="79">
        <v>694</v>
      </c>
      <c r="S269" s="118">
        <v>15.6</v>
      </c>
      <c r="T269" s="119">
        <v>83.6</v>
      </c>
      <c r="U269" s="101">
        <v>265</v>
      </c>
      <c r="V269" s="102">
        <v>588</v>
      </c>
      <c r="W269" s="103">
        <v>13.33</v>
      </c>
      <c r="X269" s="104">
        <v>64.76</v>
      </c>
      <c r="Y269" s="86">
        <f>Z268-1</f>
        <v>167</v>
      </c>
      <c r="Z269" s="115"/>
      <c r="AA269" s="90">
        <f>AB268+0.01</f>
        <v>6.67</v>
      </c>
      <c r="AB269" s="124"/>
      <c r="AC269" s="90">
        <f>AD268+0.01</f>
        <v>9.379999999999999</v>
      </c>
      <c r="AD269" s="124"/>
      <c r="AE269" s="90">
        <f>AF268+0.01</f>
        <v>14.23</v>
      </c>
      <c r="AF269" s="124"/>
      <c r="AG269" s="91">
        <f>AH268+$AM$3</f>
        <v>0.0013964120370370356</v>
      </c>
      <c r="AH269" s="121"/>
      <c r="AI269" s="91">
        <f>AJ268+$AM$3</f>
        <v>0.0018970601851851846</v>
      </c>
      <c r="AJ269" s="121"/>
      <c r="AK269" s="90">
        <f>AL268+0.01</f>
        <v>31.86279999999995</v>
      </c>
      <c r="AL269" s="124"/>
      <c r="AM269" s="91">
        <f>AN268+$AM$3</f>
        <v>0.0007163194444444446</v>
      </c>
      <c r="AN269" s="121"/>
    </row>
    <row r="270" spans="1:40" ht="11.25">
      <c r="A270" s="72">
        <f>B270</f>
        <v>167</v>
      </c>
      <c r="B270" s="110">
        <v>167</v>
      </c>
      <c r="C270" s="107">
        <f>D270</f>
        <v>6.53</v>
      </c>
      <c r="D270" s="124">
        <v>6.53</v>
      </c>
      <c r="E270" s="107">
        <f>F270</f>
        <v>8.87</v>
      </c>
      <c r="F270" s="124">
        <v>8.87</v>
      </c>
      <c r="G270" s="107">
        <f>H270</f>
        <v>13.37</v>
      </c>
      <c r="H270" s="124">
        <v>13.37</v>
      </c>
      <c r="I270" s="91">
        <f>J270</f>
        <v>0.001283120370370369</v>
      </c>
      <c r="J270" s="121">
        <v>0.001283120370370369</v>
      </c>
      <c r="K270" s="91">
        <f>L270</f>
        <v>0.0017438425925925907</v>
      </c>
      <c r="L270" s="121">
        <v>0.0017438425925925907</v>
      </c>
      <c r="M270" s="107" t="e">
        <f>N270</f>
        <v>#REF!</v>
      </c>
      <c r="N270" s="124" t="e">
        <f>N272-(#REF!-#REF!)/50</f>
        <v>#REF!</v>
      </c>
      <c r="O270" s="91">
        <f>P270</f>
        <v>0.0007088981481481487</v>
      </c>
      <c r="P270" s="121">
        <v>0.0007088981481481487</v>
      </c>
      <c r="Q270" s="78">
        <v>695</v>
      </c>
      <c r="R270" s="79">
        <v>695</v>
      </c>
      <c r="S270" s="118">
        <v>15.64</v>
      </c>
      <c r="T270" s="119">
        <v>83.84</v>
      </c>
      <c r="U270" s="101">
        <v>266</v>
      </c>
      <c r="V270" s="102">
        <v>589</v>
      </c>
      <c r="W270" s="103">
        <v>13.37</v>
      </c>
      <c r="X270" s="104">
        <v>64.94</v>
      </c>
      <c r="Y270" s="86">
        <f>Z270</f>
        <v>167</v>
      </c>
      <c r="Z270" s="115">
        <v>167</v>
      </c>
      <c r="AA270" s="90">
        <f>AB270</f>
        <v>6.68</v>
      </c>
      <c r="AB270" s="124">
        <v>6.68</v>
      </c>
      <c r="AC270" s="90">
        <f>AD270</f>
        <v>9.39</v>
      </c>
      <c r="AD270" s="124">
        <v>9.39</v>
      </c>
      <c r="AE270" s="90">
        <f>AF270</f>
        <v>14.24</v>
      </c>
      <c r="AF270" s="124">
        <v>14.24</v>
      </c>
      <c r="AG270" s="91">
        <f>AH270</f>
        <v>0.0013994212962962949</v>
      </c>
      <c r="AH270" s="121">
        <v>0.0013994212962962949</v>
      </c>
      <c r="AI270" s="91">
        <f>AJ270</f>
        <v>0.0019013194444444438</v>
      </c>
      <c r="AJ270" s="121">
        <v>0.0019013194444444438</v>
      </c>
      <c r="AK270" s="90">
        <f>AL270</f>
        <v>31.90319999999995</v>
      </c>
      <c r="AL270" s="124">
        <v>31.90319999999995</v>
      </c>
      <c r="AM270" s="91">
        <f>AN270</f>
        <v>0.0007172453703703705</v>
      </c>
      <c r="AN270" s="121">
        <v>0.0007172453703703705</v>
      </c>
    </row>
    <row r="271" spans="1:40" ht="11.25">
      <c r="A271" s="72">
        <f>B270-1</f>
        <v>166</v>
      </c>
      <c r="B271" s="110"/>
      <c r="C271" s="107">
        <f>D270+$O$1</f>
        <v>6.54</v>
      </c>
      <c r="D271" s="124"/>
      <c r="E271" s="107">
        <f>F270+$O$1</f>
        <v>8.879999999999999</v>
      </c>
      <c r="F271" s="124"/>
      <c r="G271" s="107">
        <f>H270+$O$1</f>
        <v>13.379999999999999</v>
      </c>
      <c r="H271" s="124"/>
      <c r="I271" s="91">
        <f>J270+$P$1</f>
        <v>0.0012832361111111098</v>
      </c>
      <c r="J271" s="121"/>
      <c r="K271" s="91">
        <f>L270+$P$1</f>
        <v>0.0017439583333333315</v>
      </c>
      <c r="L271" s="121"/>
      <c r="M271" s="107" t="e">
        <f>N270+$O$1</f>
        <v>#REF!</v>
      </c>
      <c r="N271" s="124"/>
      <c r="O271" s="91">
        <f>P270+$P$1</f>
        <v>0.0007090138888888895</v>
      </c>
      <c r="P271" s="121"/>
      <c r="Q271" s="78">
        <v>697</v>
      </c>
      <c r="R271" s="79">
        <v>697</v>
      </c>
      <c r="S271" s="118">
        <v>15.68</v>
      </c>
      <c r="T271" s="119">
        <v>84.08</v>
      </c>
      <c r="U271" s="101">
        <v>267</v>
      </c>
      <c r="V271" s="102">
        <v>590</v>
      </c>
      <c r="W271" s="103">
        <v>13.42</v>
      </c>
      <c r="X271" s="104">
        <v>65.13</v>
      </c>
      <c r="Y271" s="86">
        <f>Z270-1</f>
        <v>166</v>
      </c>
      <c r="Z271" s="115"/>
      <c r="AA271" s="90">
        <f>AB270+0.01</f>
        <v>6.6899999999999995</v>
      </c>
      <c r="AB271" s="124"/>
      <c r="AC271" s="90">
        <f>AD270+0.01</f>
        <v>9.4</v>
      </c>
      <c r="AD271" s="124"/>
      <c r="AE271" s="90">
        <f>AF270+0.01</f>
        <v>14.25</v>
      </c>
      <c r="AF271" s="124"/>
      <c r="AG271" s="91">
        <f>AH270+$AM$3</f>
        <v>0.0013995370370370357</v>
      </c>
      <c r="AH271" s="121"/>
      <c r="AI271" s="91">
        <f>AJ270+$AM$3</f>
        <v>0.0019014351851851846</v>
      </c>
      <c r="AJ271" s="121"/>
      <c r="AK271" s="90">
        <f>AL270+0.01</f>
        <v>31.91319999999995</v>
      </c>
      <c r="AL271" s="124"/>
      <c r="AM271" s="91">
        <f>AN270+$AM$3</f>
        <v>0.0007173611111111112</v>
      </c>
      <c r="AN271" s="121"/>
    </row>
    <row r="272" spans="1:40" ht="11.25">
      <c r="A272" s="72">
        <f>B272</f>
        <v>166</v>
      </c>
      <c r="B272" s="116">
        <v>166</v>
      </c>
      <c r="C272" s="107">
        <f>D272</f>
        <v>6.55</v>
      </c>
      <c r="D272" s="124">
        <v>6.55</v>
      </c>
      <c r="E272" s="107">
        <f>F272</f>
        <v>8.89</v>
      </c>
      <c r="F272" s="124">
        <v>8.89</v>
      </c>
      <c r="G272" s="107">
        <f>H272</f>
        <v>13.4</v>
      </c>
      <c r="H272" s="124">
        <v>13.4</v>
      </c>
      <c r="I272" s="91">
        <f>J272</f>
        <v>0.0012865370370370357</v>
      </c>
      <c r="J272" s="121">
        <v>0.0012865370370370357</v>
      </c>
      <c r="K272" s="91">
        <f>L272</f>
        <v>0.001748425925925924</v>
      </c>
      <c r="L272" s="121">
        <v>0.001748425925925924</v>
      </c>
      <c r="M272" s="107" t="e">
        <f>N272</f>
        <v>#REF!</v>
      </c>
      <c r="N272" s="124" t="e">
        <f>N274-(#REF!-#REF!)/50</f>
        <v>#REF!</v>
      </c>
      <c r="O272" s="91">
        <f>P272</f>
        <v>0.000709981481481482</v>
      </c>
      <c r="P272" s="121">
        <v>0.000709981481481482</v>
      </c>
      <c r="Q272" s="78">
        <v>698</v>
      </c>
      <c r="R272" s="79">
        <v>698</v>
      </c>
      <c r="S272" s="118">
        <v>15.72</v>
      </c>
      <c r="T272" s="119">
        <v>84.32</v>
      </c>
      <c r="U272" s="101">
        <v>268</v>
      </c>
      <c r="V272" s="102">
        <v>592</v>
      </c>
      <c r="W272" s="103">
        <v>13.47</v>
      </c>
      <c r="X272" s="104">
        <v>65.31</v>
      </c>
      <c r="Y272" s="86">
        <f>Z272</f>
        <v>166</v>
      </c>
      <c r="Z272" s="115">
        <v>166</v>
      </c>
      <c r="AA272" s="90">
        <f>AB272</f>
        <v>6.69</v>
      </c>
      <c r="AB272" s="124">
        <v>6.69</v>
      </c>
      <c r="AC272" s="90">
        <f>AD272</f>
        <v>9.41</v>
      </c>
      <c r="AD272" s="124">
        <v>9.41</v>
      </c>
      <c r="AE272" s="90">
        <f>AF272</f>
        <v>14.26</v>
      </c>
      <c r="AF272" s="124">
        <v>14.26</v>
      </c>
      <c r="AG272" s="91">
        <f>AH272</f>
        <v>0.001402546296296295</v>
      </c>
      <c r="AH272" s="121">
        <v>0.001402546296296295</v>
      </c>
      <c r="AI272" s="91">
        <f>AJ272</f>
        <v>0.0019056944444444438</v>
      </c>
      <c r="AJ272" s="121">
        <v>0.0019056944444444438</v>
      </c>
      <c r="AK272" s="90">
        <f>AL272</f>
        <v>31.95359999999995</v>
      </c>
      <c r="AL272" s="124">
        <v>31.95359999999995</v>
      </c>
      <c r="AM272" s="91">
        <f>AN272</f>
        <v>0.0007182870370370371</v>
      </c>
      <c r="AN272" s="121">
        <v>0.0007182870370370371</v>
      </c>
    </row>
    <row r="273" spans="1:40" ht="11.25">
      <c r="A273" s="72">
        <f>B272-1</f>
        <v>165</v>
      </c>
      <c r="B273" s="116"/>
      <c r="C273" s="107">
        <f>D272+$O$1</f>
        <v>6.56</v>
      </c>
      <c r="D273" s="124"/>
      <c r="E273" s="107">
        <f>F272+$O$1</f>
        <v>8.9</v>
      </c>
      <c r="F273" s="124"/>
      <c r="G273" s="107">
        <f>H272+$O$1</f>
        <v>13.41</v>
      </c>
      <c r="H273" s="124"/>
      <c r="I273" s="91">
        <f>J272+$P$1</f>
        <v>0.0012866527777777765</v>
      </c>
      <c r="J273" s="121"/>
      <c r="K273" s="91">
        <f>L272+$P$1</f>
        <v>0.001748541666666665</v>
      </c>
      <c r="L273" s="121"/>
      <c r="M273" s="107" t="e">
        <f>N272+$O$1</f>
        <v>#REF!</v>
      </c>
      <c r="N273" s="124"/>
      <c r="O273" s="91">
        <f>P272+$P$1</f>
        <v>0.0007100972222222227</v>
      </c>
      <c r="P273" s="121"/>
      <c r="Q273" s="78">
        <v>700</v>
      </c>
      <c r="R273" s="79">
        <v>700</v>
      </c>
      <c r="S273" s="118">
        <v>15.76</v>
      </c>
      <c r="T273" s="119">
        <v>84.56</v>
      </c>
      <c r="U273" s="101">
        <v>269</v>
      </c>
      <c r="V273" s="102">
        <v>593</v>
      </c>
      <c r="W273" s="103">
        <v>13.52</v>
      </c>
      <c r="X273" s="104">
        <v>65.5</v>
      </c>
      <c r="Y273" s="86">
        <f>Z272-1</f>
        <v>165</v>
      </c>
      <c r="Z273" s="115"/>
      <c r="AA273" s="90">
        <f>AB272+0.01</f>
        <v>6.7</v>
      </c>
      <c r="AB273" s="124"/>
      <c r="AC273" s="90">
        <f>AD272+0.01</f>
        <v>9.42</v>
      </c>
      <c r="AD273" s="124"/>
      <c r="AE273" s="90">
        <f>AF272+0.01</f>
        <v>14.27</v>
      </c>
      <c r="AF273" s="124"/>
      <c r="AG273" s="91">
        <f>AH272+$AM$3</f>
        <v>0.0014026620370370358</v>
      </c>
      <c r="AH273" s="121"/>
      <c r="AI273" s="91">
        <f>AJ272+$AM$3</f>
        <v>0.0019058101851851846</v>
      </c>
      <c r="AJ273" s="121"/>
      <c r="AK273" s="90">
        <f>AL272+0.01</f>
        <v>31.96359999999995</v>
      </c>
      <c r="AL273" s="124"/>
      <c r="AM273" s="91">
        <f>AN272+$AM$3</f>
        <v>0.0007184027777777779</v>
      </c>
      <c r="AN273" s="121"/>
    </row>
    <row r="274" spans="1:40" ht="11.25">
      <c r="A274" s="72">
        <f>B274</f>
        <v>165</v>
      </c>
      <c r="B274" s="110">
        <v>165</v>
      </c>
      <c r="C274" s="107">
        <f>D274</f>
        <v>6.56</v>
      </c>
      <c r="D274" s="124">
        <v>6.56</v>
      </c>
      <c r="E274" s="107">
        <f>F274</f>
        <v>8.92</v>
      </c>
      <c r="F274" s="124">
        <v>8.92</v>
      </c>
      <c r="G274" s="107">
        <f>H274</f>
        <v>13.43</v>
      </c>
      <c r="H274" s="124">
        <v>13.43</v>
      </c>
      <c r="I274" s="91">
        <f>J274</f>
        <v>0.0012899537037037024</v>
      </c>
      <c r="J274" s="121">
        <v>0.0012899537037037024</v>
      </c>
      <c r="K274" s="91">
        <f>L274</f>
        <v>0.0017530092592592575</v>
      </c>
      <c r="L274" s="121">
        <v>0.0017530092592592575</v>
      </c>
      <c r="M274" s="107" t="e">
        <f>N274</f>
        <v>#REF!</v>
      </c>
      <c r="N274" s="124" t="e">
        <f>N276-(#REF!-#REF!)/50</f>
        <v>#REF!</v>
      </c>
      <c r="O274" s="91">
        <f>P274</f>
        <v>0.0007110648148148153</v>
      </c>
      <c r="P274" s="121">
        <v>0.0007110648148148153</v>
      </c>
      <c r="Q274" s="78">
        <v>702</v>
      </c>
      <c r="R274" s="79">
        <v>702</v>
      </c>
      <c r="S274" s="118">
        <v>15.8</v>
      </c>
      <c r="T274" s="119">
        <v>84.8</v>
      </c>
      <c r="U274" s="101">
        <v>270</v>
      </c>
      <c r="V274" s="102">
        <v>594</v>
      </c>
      <c r="W274" s="103">
        <v>13.57</v>
      </c>
      <c r="X274" s="104">
        <v>65.68</v>
      </c>
      <c r="Y274" s="86">
        <f>Z274</f>
        <v>165</v>
      </c>
      <c r="Z274" s="115">
        <v>165</v>
      </c>
      <c r="AA274" s="90">
        <f>AB274</f>
        <v>6.7</v>
      </c>
      <c r="AB274" s="124">
        <v>6.7</v>
      </c>
      <c r="AC274" s="90">
        <f>AD274</f>
        <v>9.43</v>
      </c>
      <c r="AD274" s="124">
        <v>9.43</v>
      </c>
      <c r="AE274" s="90">
        <f>AF274</f>
        <v>14.29</v>
      </c>
      <c r="AF274" s="124">
        <v>14.29</v>
      </c>
      <c r="AG274" s="91">
        <f>AH274</f>
        <v>0.001405671296296295</v>
      </c>
      <c r="AH274" s="121">
        <v>0.001405671296296295</v>
      </c>
      <c r="AI274" s="91">
        <f>AJ274</f>
        <v>0.0019100694444444438</v>
      </c>
      <c r="AJ274" s="121">
        <v>0.0019100694444444438</v>
      </c>
      <c r="AK274" s="90">
        <f>AL274</f>
        <v>32.00399999999995</v>
      </c>
      <c r="AL274" s="124">
        <v>32.00399999999995</v>
      </c>
      <c r="AM274" s="91">
        <f>AN274</f>
        <v>0.0007193287037037038</v>
      </c>
      <c r="AN274" s="121">
        <v>0.0007193287037037038</v>
      </c>
    </row>
    <row r="275" spans="1:40" ht="11.25">
      <c r="A275" s="72">
        <f>B274-1</f>
        <v>164</v>
      </c>
      <c r="B275" s="110"/>
      <c r="C275" s="107">
        <f>D274+$O$1</f>
        <v>6.569999999999999</v>
      </c>
      <c r="D275" s="124"/>
      <c r="E275" s="107">
        <f>F274+$O$1</f>
        <v>8.93</v>
      </c>
      <c r="F275" s="124"/>
      <c r="G275" s="107">
        <f>H274+$O$1</f>
        <v>13.44</v>
      </c>
      <c r="H275" s="124"/>
      <c r="I275" s="91">
        <f>J274+$P$1</f>
        <v>0.0012900694444444433</v>
      </c>
      <c r="J275" s="121"/>
      <c r="K275" s="91">
        <f>L274+$P$1</f>
        <v>0.0017531249999999984</v>
      </c>
      <c r="L275" s="121"/>
      <c r="M275" s="107" t="e">
        <f>N274+$O$1</f>
        <v>#REF!</v>
      </c>
      <c r="N275" s="124"/>
      <c r="O275" s="91">
        <f>P274+$P$1</f>
        <v>0.000711180555555556</v>
      </c>
      <c r="P275" s="121"/>
      <c r="Q275" s="78">
        <v>703</v>
      </c>
      <c r="R275" s="79">
        <v>703</v>
      </c>
      <c r="S275" s="118">
        <v>15.84</v>
      </c>
      <c r="T275" s="119">
        <v>85.04</v>
      </c>
      <c r="U275" s="101">
        <v>271</v>
      </c>
      <c r="V275" s="102">
        <v>595</v>
      </c>
      <c r="W275" s="103">
        <v>13.61</v>
      </c>
      <c r="X275" s="104">
        <v>65.86</v>
      </c>
      <c r="Y275" s="86">
        <f>Z274-1</f>
        <v>164</v>
      </c>
      <c r="Z275" s="115"/>
      <c r="AA275" s="90">
        <f>AB274+0.01</f>
        <v>6.71</v>
      </c>
      <c r="AB275" s="124"/>
      <c r="AC275" s="90">
        <f>AD274+0.01</f>
        <v>9.44</v>
      </c>
      <c r="AD275" s="124"/>
      <c r="AE275" s="90">
        <f>AF274+0.01</f>
        <v>14.299999999999999</v>
      </c>
      <c r="AF275" s="124"/>
      <c r="AG275" s="91">
        <f>AH274+$AM$3</f>
        <v>0.001405787037037036</v>
      </c>
      <c r="AH275" s="121"/>
      <c r="AI275" s="91">
        <f>AJ274+$AM$3</f>
        <v>0.0019101851851851847</v>
      </c>
      <c r="AJ275" s="121"/>
      <c r="AK275" s="90">
        <f>AL274+0.01</f>
        <v>32.013999999999946</v>
      </c>
      <c r="AL275" s="124"/>
      <c r="AM275" s="91">
        <f>AN274+$AM$3</f>
        <v>0.0007194444444444445</v>
      </c>
      <c r="AN275" s="121"/>
    </row>
    <row r="276" spans="1:40" ht="11.25">
      <c r="A276" s="72">
        <f>B276</f>
        <v>164</v>
      </c>
      <c r="B276" s="110">
        <v>164</v>
      </c>
      <c r="C276" s="107">
        <f>D276</f>
        <v>6.57</v>
      </c>
      <c r="D276" s="124">
        <v>6.57</v>
      </c>
      <c r="E276" s="107">
        <f>F276</f>
        <v>8.94</v>
      </c>
      <c r="F276" s="124">
        <v>8.94</v>
      </c>
      <c r="G276" s="107">
        <f>H276</f>
        <v>13.46</v>
      </c>
      <c r="H276" s="124">
        <v>13.46</v>
      </c>
      <c r="I276" s="91">
        <f>J276</f>
        <v>0.0012933703703703692</v>
      </c>
      <c r="J276" s="121">
        <v>0.0012933703703703692</v>
      </c>
      <c r="K276" s="91">
        <f>L276</f>
        <v>0.001757592592592591</v>
      </c>
      <c r="L276" s="121">
        <v>0.001757592592592591</v>
      </c>
      <c r="M276" s="107" t="e">
        <f>N276</f>
        <v>#REF!</v>
      </c>
      <c r="N276" s="124" t="e">
        <f>N278-(#REF!-#REF!)/50</f>
        <v>#REF!</v>
      </c>
      <c r="O276" s="91">
        <f>P276</f>
        <v>0.0007121481481481486</v>
      </c>
      <c r="P276" s="121">
        <v>0.0007121481481481486</v>
      </c>
      <c r="Q276" s="78">
        <v>705</v>
      </c>
      <c r="R276" s="79">
        <v>705</v>
      </c>
      <c r="S276" s="118">
        <v>15.88</v>
      </c>
      <c r="T276" s="119">
        <v>85.28</v>
      </c>
      <c r="U276" s="101">
        <v>272</v>
      </c>
      <c r="V276" s="102">
        <v>596</v>
      </c>
      <c r="W276" s="103">
        <v>13.66</v>
      </c>
      <c r="X276" s="104">
        <v>66.05</v>
      </c>
      <c r="Y276" s="86">
        <f>Z276</f>
        <v>164</v>
      </c>
      <c r="Z276" s="115">
        <v>164</v>
      </c>
      <c r="AA276" s="90">
        <f>AB276</f>
        <v>6.71</v>
      </c>
      <c r="AB276" s="124">
        <v>6.71</v>
      </c>
      <c r="AC276" s="90">
        <f>AD276</f>
        <v>9.45</v>
      </c>
      <c r="AD276" s="124">
        <v>9.45</v>
      </c>
      <c r="AE276" s="90">
        <f>AF276</f>
        <v>14.31</v>
      </c>
      <c r="AF276" s="124">
        <v>14.31</v>
      </c>
      <c r="AG276" s="91">
        <f>AH276</f>
        <v>0.0014087962962962951</v>
      </c>
      <c r="AH276" s="121">
        <v>0.0014087962962962951</v>
      </c>
      <c r="AI276" s="91">
        <f>AJ276</f>
        <v>0.0019144444444444439</v>
      </c>
      <c r="AJ276" s="121">
        <v>0.0019144444444444439</v>
      </c>
      <c r="AK276" s="90">
        <f>AL276</f>
        <v>32.05439999999995</v>
      </c>
      <c r="AL276" s="124">
        <v>32.05439999999995</v>
      </c>
      <c r="AM276" s="91">
        <f>AN276</f>
        <v>0.0007203703703703705</v>
      </c>
      <c r="AN276" s="121">
        <v>0.0007203703703703705</v>
      </c>
    </row>
    <row r="277" spans="1:40" ht="11.25">
      <c r="A277" s="72">
        <f>B276-1</f>
        <v>163</v>
      </c>
      <c r="B277" s="110"/>
      <c r="C277" s="107">
        <f>D276+$O$1</f>
        <v>6.58</v>
      </c>
      <c r="D277" s="124"/>
      <c r="E277" s="107">
        <f>F276+$O$1</f>
        <v>8.95</v>
      </c>
      <c r="F277" s="124"/>
      <c r="G277" s="107">
        <f>H276+$O$1</f>
        <v>13.47</v>
      </c>
      <c r="H277" s="124"/>
      <c r="I277" s="91">
        <f>J276+$P$1</f>
        <v>0.00129348611111111</v>
      </c>
      <c r="J277" s="121"/>
      <c r="K277" s="91">
        <f>L276+$P$1</f>
        <v>0.0017577083333333318</v>
      </c>
      <c r="L277" s="121"/>
      <c r="M277" s="107" t="e">
        <f>N276+$O$1</f>
        <v>#REF!</v>
      </c>
      <c r="N277" s="124"/>
      <c r="O277" s="91">
        <f>P276+$P$1</f>
        <v>0.0007122638888888893</v>
      </c>
      <c r="P277" s="121"/>
      <c r="Q277" s="78">
        <v>706</v>
      </c>
      <c r="R277" s="79">
        <v>706</v>
      </c>
      <c r="S277" s="118">
        <v>15.92</v>
      </c>
      <c r="T277" s="119">
        <v>85.52</v>
      </c>
      <c r="U277" s="101">
        <v>273</v>
      </c>
      <c r="V277" s="102">
        <v>598</v>
      </c>
      <c r="W277" s="103">
        <v>13.71</v>
      </c>
      <c r="X277" s="104">
        <v>66.23</v>
      </c>
      <c r="Y277" s="86">
        <f>Z276-1</f>
        <v>163</v>
      </c>
      <c r="Z277" s="115"/>
      <c r="AA277" s="90">
        <f>AB276+0.01</f>
        <v>6.72</v>
      </c>
      <c r="AB277" s="124"/>
      <c r="AC277" s="90">
        <f>AD276+0.01</f>
        <v>9.459999999999999</v>
      </c>
      <c r="AD277" s="124"/>
      <c r="AE277" s="90">
        <f>AF276+0.01</f>
        <v>14.32</v>
      </c>
      <c r="AF277" s="124"/>
      <c r="AG277" s="91">
        <f>AH276+$AM$3</f>
        <v>0.001408912037037036</v>
      </c>
      <c r="AH277" s="121"/>
      <c r="AI277" s="91">
        <f>AJ276+$AM$3</f>
        <v>0.0019145601851851847</v>
      </c>
      <c r="AJ277" s="121"/>
      <c r="AK277" s="90">
        <f>AL276+0.01</f>
        <v>32.06439999999995</v>
      </c>
      <c r="AL277" s="124"/>
      <c r="AM277" s="91">
        <f>AN276+$AM$3</f>
        <v>0.0007204861111111112</v>
      </c>
      <c r="AN277" s="121"/>
    </row>
    <row r="278" spans="1:40" ht="11.25">
      <c r="A278" s="72">
        <f>B278</f>
        <v>163</v>
      </c>
      <c r="B278" s="116">
        <v>163</v>
      </c>
      <c r="C278" s="107">
        <f>D278</f>
        <v>6.59</v>
      </c>
      <c r="D278" s="124">
        <v>6.59</v>
      </c>
      <c r="E278" s="107">
        <f>F278</f>
        <v>8.96</v>
      </c>
      <c r="F278" s="124">
        <v>8.96</v>
      </c>
      <c r="G278" s="107">
        <f>H278</f>
        <v>13.49</v>
      </c>
      <c r="H278" s="124">
        <v>13.49</v>
      </c>
      <c r="I278" s="91">
        <f>J278</f>
        <v>0.001296787037037036</v>
      </c>
      <c r="J278" s="121">
        <v>0.001296787037037036</v>
      </c>
      <c r="K278" s="91">
        <f>L278</f>
        <v>0.0017621759259259244</v>
      </c>
      <c r="L278" s="121">
        <v>0.0017621759259259244</v>
      </c>
      <c r="M278" s="107" t="e">
        <f>N278</f>
        <v>#REF!</v>
      </c>
      <c r="N278" s="124" t="e">
        <f>N280-(#REF!-#REF!)/50</f>
        <v>#REF!</v>
      </c>
      <c r="O278" s="91">
        <f>P278</f>
        <v>0.0007132314814814819</v>
      </c>
      <c r="P278" s="121">
        <v>0.0007132314814814819</v>
      </c>
      <c r="Q278" s="78">
        <v>708</v>
      </c>
      <c r="R278" s="79">
        <v>708</v>
      </c>
      <c r="S278" s="118">
        <v>15.96</v>
      </c>
      <c r="T278" s="119">
        <v>85.76</v>
      </c>
      <c r="U278" s="101">
        <v>274</v>
      </c>
      <c r="V278" s="102">
        <v>599</v>
      </c>
      <c r="W278" s="103">
        <v>13.76</v>
      </c>
      <c r="X278" s="104">
        <v>66.42</v>
      </c>
      <c r="Y278" s="86">
        <f>Z278</f>
        <v>163</v>
      </c>
      <c r="Z278" s="115">
        <v>163</v>
      </c>
      <c r="AA278" s="90">
        <f>AB278</f>
        <v>6.73</v>
      </c>
      <c r="AB278" s="124">
        <v>6.73</v>
      </c>
      <c r="AC278" s="90">
        <f>AD278</f>
        <v>9.47</v>
      </c>
      <c r="AD278" s="124">
        <v>9.47</v>
      </c>
      <c r="AE278" s="90">
        <f>AF278</f>
        <v>14.33</v>
      </c>
      <c r="AF278" s="124">
        <v>14.33</v>
      </c>
      <c r="AG278" s="91">
        <f>AH278</f>
        <v>0.0014119212962962952</v>
      </c>
      <c r="AH278" s="121">
        <v>0.0014119212962962952</v>
      </c>
      <c r="AI278" s="91">
        <f>AJ278</f>
        <v>0.001918819444444444</v>
      </c>
      <c r="AJ278" s="121">
        <v>0.001918819444444444</v>
      </c>
      <c r="AK278" s="90">
        <f>AL278</f>
        <v>32.104799999999955</v>
      </c>
      <c r="AL278" s="124">
        <v>32.104799999999955</v>
      </c>
      <c r="AM278" s="91">
        <f>AN278</f>
        <v>0.0007214120370370371</v>
      </c>
      <c r="AN278" s="121">
        <v>0.0007214120370370371</v>
      </c>
    </row>
    <row r="279" spans="1:40" ht="11.25">
      <c r="A279" s="72">
        <f>B278-1</f>
        <v>162</v>
      </c>
      <c r="B279" s="116"/>
      <c r="C279" s="107">
        <f>D278+$O$1</f>
        <v>6.6</v>
      </c>
      <c r="D279" s="124"/>
      <c r="E279" s="107">
        <f>F278+$O$1</f>
        <v>8.97</v>
      </c>
      <c r="F279" s="124"/>
      <c r="G279" s="107">
        <f>H278+$O$1</f>
        <v>13.5</v>
      </c>
      <c r="H279" s="124"/>
      <c r="I279" s="91">
        <f>J278+$P$1</f>
        <v>0.0012969027777777768</v>
      </c>
      <c r="J279" s="121"/>
      <c r="K279" s="91">
        <f>L278+$P$1</f>
        <v>0.0017622916666666653</v>
      </c>
      <c r="L279" s="121"/>
      <c r="M279" s="107" t="e">
        <f>N278+$O$1</f>
        <v>#REF!</v>
      </c>
      <c r="N279" s="124"/>
      <c r="O279" s="91">
        <f>P278+$P$1</f>
        <v>0.0007133472222222226</v>
      </c>
      <c r="P279" s="121"/>
      <c r="Q279" s="78">
        <v>710</v>
      </c>
      <c r="R279" s="79">
        <v>710</v>
      </c>
      <c r="S279" s="118">
        <v>16</v>
      </c>
      <c r="T279" s="119">
        <v>86</v>
      </c>
      <c r="U279" s="101">
        <v>275</v>
      </c>
      <c r="V279" s="102">
        <v>600</v>
      </c>
      <c r="W279" s="103">
        <v>13.81</v>
      </c>
      <c r="X279" s="104">
        <v>66.6</v>
      </c>
      <c r="Y279" s="86">
        <f>Z278-1</f>
        <v>162</v>
      </c>
      <c r="Z279" s="115"/>
      <c r="AA279" s="90">
        <f>AB278+0.01</f>
        <v>6.74</v>
      </c>
      <c r="AB279" s="124"/>
      <c r="AC279" s="90">
        <f>AD278+0.01</f>
        <v>9.48</v>
      </c>
      <c r="AD279" s="124"/>
      <c r="AE279" s="90">
        <f>AF278+0.01</f>
        <v>14.34</v>
      </c>
      <c r="AF279" s="124"/>
      <c r="AG279" s="91">
        <f>AH278+$AM$3</f>
        <v>0.001412037037037036</v>
      </c>
      <c r="AH279" s="121"/>
      <c r="AI279" s="91">
        <f>AJ278+$AM$3</f>
        <v>0.0019189351851851848</v>
      </c>
      <c r="AJ279" s="121"/>
      <c r="AK279" s="90">
        <f>AL278+0.01</f>
        <v>32.11479999999995</v>
      </c>
      <c r="AL279" s="124"/>
      <c r="AM279" s="91">
        <f>AN278+$AM$3</f>
        <v>0.0007215277777777779</v>
      </c>
      <c r="AN279" s="121"/>
    </row>
    <row r="280" spans="1:40" ht="11.25">
      <c r="A280" s="72">
        <f>B280</f>
        <v>162</v>
      </c>
      <c r="B280" s="110">
        <v>162</v>
      </c>
      <c r="C280" s="107">
        <f>D280</f>
        <v>6.6</v>
      </c>
      <c r="D280" s="124">
        <v>6.6</v>
      </c>
      <c r="E280" s="107">
        <f>F280</f>
        <v>8.98</v>
      </c>
      <c r="F280" s="124">
        <v>8.98</v>
      </c>
      <c r="G280" s="107">
        <f>H280</f>
        <v>13.51</v>
      </c>
      <c r="H280" s="124">
        <v>13.51</v>
      </c>
      <c r="I280" s="91">
        <f>J280</f>
        <v>0.0013002037037037027</v>
      </c>
      <c r="J280" s="121">
        <v>0.0013002037037037027</v>
      </c>
      <c r="K280" s="91">
        <f>L280</f>
        <v>0.0017667592592592578</v>
      </c>
      <c r="L280" s="121">
        <v>0.0017667592592592578</v>
      </c>
      <c r="M280" s="107" t="e">
        <f>N280</f>
        <v>#REF!</v>
      </c>
      <c r="N280" s="124" t="e">
        <f>N282-(#REF!-#REF!)/50</f>
        <v>#REF!</v>
      </c>
      <c r="O280" s="91">
        <f>P280</f>
        <v>0.0007143148148148152</v>
      </c>
      <c r="P280" s="121">
        <v>0.0007143148148148152</v>
      </c>
      <c r="Q280" s="78">
        <v>711</v>
      </c>
      <c r="R280" s="79">
        <v>711</v>
      </c>
      <c r="S280" s="118">
        <v>16.04</v>
      </c>
      <c r="T280" s="119">
        <v>86.24</v>
      </c>
      <c r="U280" s="101">
        <v>276</v>
      </c>
      <c r="V280" s="102">
        <v>601</v>
      </c>
      <c r="W280" s="103">
        <v>13.85</v>
      </c>
      <c r="X280" s="104">
        <v>66.78</v>
      </c>
      <c r="Y280" s="86">
        <f>Z280</f>
        <v>162</v>
      </c>
      <c r="Z280" s="115">
        <v>162</v>
      </c>
      <c r="AA280" s="90">
        <f>AB280</f>
        <v>6.74</v>
      </c>
      <c r="AB280" s="124">
        <v>6.74</v>
      </c>
      <c r="AC280" s="90">
        <f>AD280</f>
        <v>9.49</v>
      </c>
      <c r="AD280" s="124">
        <v>9.49</v>
      </c>
      <c r="AE280" s="90">
        <f>AF280</f>
        <v>14.36</v>
      </c>
      <c r="AF280" s="124">
        <v>14.36</v>
      </c>
      <c r="AG280" s="91">
        <f>AH280</f>
        <v>0.0014150462962962953</v>
      </c>
      <c r="AH280" s="121">
        <v>0.0014150462962962953</v>
      </c>
      <c r="AI280" s="91">
        <f>AJ280</f>
        <v>0.001923194444444444</v>
      </c>
      <c r="AJ280" s="121">
        <v>0.001923194444444444</v>
      </c>
      <c r="AK280" s="90">
        <f>AL280</f>
        <v>32.15519999999996</v>
      </c>
      <c r="AL280" s="124">
        <v>32.15519999999996</v>
      </c>
      <c r="AM280" s="91">
        <f>AN280</f>
        <v>0.0007224537037037038</v>
      </c>
      <c r="AN280" s="121">
        <v>0.0007224537037037038</v>
      </c>
    </row>
    <row r="281" spans="1:40" ht="11.25">
      <c r="A281" s="72">
        <f>B280-1</f>
        <v>161</v>
      </c>
      <c r="B281" s="110"/>
      <c r="C281" s="107">
        <f>D280+$O$1</f>
        <v>6.609999999999999</v>
      </c>
      <c r="D281" s="124"/>
      <c r="E281" s="107">
        <f>F280+$O$1</f>
        <v>8.99</v>
      </c>
      <c r="F281" s="124"/>
      <c r="G281" s="107">
        <f>H280+$O$1</f>
        <v>13.52</v>
      </c>
      <c r="H281" s="124"/>
      <c r="I281" s="91">
        <f>J280+$P$1</f>
        <v>0.0013003194444444436</v>
      </c>
      <c r="J281" s="121"/>
      <c r="K281" s="91">
        <f>L280+$P$1</f>
        <v>0.0017668749999999987</v>
      </c>
      <c r="L281" s="121"/>
      <c r="M281" s="107" t="e">
        <f>N280+$O$1</f>
        <v>#REF!</v>
      </c>
      <c r="N281" s="124"/>
      <c r="O281" s="91">
        <f>P280+$P$1</f>
        <v>0.0007144305555555559</v>
      </c>
      <c r="P281" s="121"/>
      <c r="Q281" s="78">
        <v>713</v>
      </c>
      <c r="R281" s="79">
        <v>713</v>
      </c>
      <c r="S281" s="118">
        <v>16.08</v>
      </c>
      <c r="T281" s="119">
        <v>86.48</v>
      </c>
      <c r="U281" s="101">
        <v>277</v>
      </c>
      <c r="V281" s="102">
        <v>602</v>
      </c>
      <c r="W281" s="103">
        <v>13.9</v>
      </c>
      <c r="X281" s="104">
        <v>66.97</v>
      </c>
      <c r="Y281" s="86">
        <f>Z280-1</f>
        <v>161</v>
      </c>
      <c r="Z281" s="115"/>
      <c r="AA281" s="90">
        <f>AB280+0.01</f>
        <v>6.75</v>
      </c>
      <c r="AB281" s="124"/>
      <c r="AC281" s="90">
        <f>AD280+0.01</f>
        <v>9.5</v>
      </c>
      <c r="AD281" s="124"/>
      <c r="AE281" s="90">
        <f>AF280+0.01</f>
        <v>14.37</v>
      </c>
      <c r="AF281" s="124"/>
      <c r="AG281" s="91">
        <f>AH280+$AM$3</f>
        <v>0.0014151620370370362</v>
      </c>
      <c r="AH281" s="121"/>
      <c r="AI281" s="91">
        <f>AJ280+$AM$3</f>
        <v>0.0019233101851851848</v>
      </c>
      <c r="AJ281" s="121"/>
      <c r="AK281" s="90">
        <f>AL280+0.01</f>
        <v>32.165199999999956</v>
      </c>
      <c r="AL281" s="124"/>
      <c r="AM281" s="91">
        <f>AN280+$AM$3</f>
        <v>0.0007225694444444445</v>
      </c>
      <c r="AN281" s="121"/>
    </row>
    <row r="282" spans="1:40" ht="11.25">
      <c r="A282" s="72">
        <f>B282</f>
        <v>161</v>
      </c>
      <c r="B282" s="110">
        <v>161</v>
      </c>
      <c r="C282" s="107">
        <f>D282</f>
        <v>6.61</v>
      </c>
      <c r="D282" s="124">
        <v>6.61</v>
      </c>
      <c r="E282" s="107">
        <f>F282</f>
        <v>9</v>
      </c>
      <c r="F282" s="124">
        <v>9</v>
      </c>
      <c r="G282" s="107">
        <f>H282</f>
        <v>13.54</v>
      </c>
      <c r="H282" s="124">
        <v>13.54</v>
      </c>
      <c r="I282" s="91">
        <f>J282</f>
        <v>0.0013036203703703695</v>
      </c>
      <c r="J282" s="121">
        <v>0.0013036203703703695</v>
      </c>
      <c r="K282" s="91">
        <f>L282</f>
        <v>0.0017713425925925913</v>
      </c>
      <c r="L282" s="121">
        <v>0.0017713425925925913</v>
      </c>
      <c r="M282" s="107" t="e">
        <f>N282</f>
        <v>#REF!</v>
      </c>
      <c r="N282" s="124" t="e">
        <f>N284-(#REF!-#REF!)/50</f>
        <v>#REF!</v>
      </c>
      <c r="O282" s="91">
        <f>P282</f>
        <v>0.0007153981481481485</v>
      </c>
      <c r="P282" s="121">
        <v>0.0007153981481481485</v>
      </c>
      <c r="Q282" s="78">
        <v>714</v>
      </c>
      <c r="R282" s="79">
        <v>714</v>
      </c>
      <c r="S282" s="118">
        <v>16.12</v>
      </c>
      <c r="T282" s="119">
        <v>86.72</v>
      </c>
      <c r="U282" s="101">
        <v>278</v>
      </c>
      <c r="V282" s="102">
        <v>604</v>
      </c>
      <c r="W282" s="103">
        <v>13.95</v>
      </c>
      <c r="X282" s="104">
        <v>67.15</v>
      </c>
      <c r="Y282" s="86">
        <f>Z282</f>
        <v>161</v>
      </c>
      <c r="Z282" s="115">
        <v>161</v>
      </c>
      <c r="AA282" s="90">
        <f>AB282</f>
        <v>6.75</v>
      </c>
      <c r="AB282" s="124">
        <v>6.75</v>
      </c>
      <c r="AC282" s="90">
        <f>AD282</f>
        <v>9.51</v>
      </c>
      <c r="AD282" s="124">
        <v>9.51</v>
      </c>
      <c r="AE282" s="90">
        <f>AF282</f>
        <v>14.38</v>
      </c>
      <c r="AF282" s="124">
        <v>14.38</v>
      </c>
      <c r="AG282" s="91">
        <f>AH282</f>
        <v>0.0014181712962962954</v>
      </c>
      <c r="AH282" s="121">
        <v>0.0014181712962962954</v>
      </c>
      <c r="AI282" s="91">
        <f>AJ282</f>
        <v>0.001927569444444444</v>
      </c>
      <c r="AJ282" s="121">
        <v>0.001927569444444444</v>
      </c>
      <c r="AK282" s="90">
        <f>AL282</f>
        <v>32.20559999999996</v>
      </c>
      <c r="AL282" s="124">
        <v>32.20559999999996</v>
      </c>
      <c r="AM282" s="91">
        <f>AN282</f>
        <v>0.0007234953703703704</v>
      </c>
      <c r="AN282" s="121">
        <v>0.0007234953703703704</v>
      </c>
    </row>
    <row r="283" spans="1:40" ht="11.25">
      <c r="A283" s="72">
        <f>B282-1</f>
        <v>160</v>
      </c>
      <c r="B283" s="110"/>
      <c r="C283" s="107">
        <f>D282+$O$1</f>
        <v>6.62</v>
      </c>
      <c r="D283" s="124"/>
      <c r="E283" s="107">
        <f>F282+$O$1</f>
        <v>9.01</v>
      </c>
      <c r="F283" s="124"/>
      <c r="G283" s="107">
        <f>H282+$O$1</f>
        <v>13.549999999999999</v>
      </c>
      <c r="H283" s="124"/>
      <c r="I283" s="91">
        <f>J282+$P$1</f>
        <v>0.0013037361111111103</v>
      </c>
      <c r="J283" s="121"/>
      <c r="K283" s="91">
        <f>L282+$P$1</f>
        <v>0.0017714583333333321</v>
      </c>
      <c r="L283" s="121"/>
      <c r="M283" s="107" t="e">
        <f>N282+$O$1</f>
        <v>#REF!</v>
      </c>
      <c r="N283" s="124"/>
      <c r="O283" s="91">
        <f>P282+$P$1</f>
        <v>0.0007155138888888892</v>
      </c>
      <c r="P283" s="121"/>
      <c r="Q283" s="78">
        <v>716</v>
      </c>
      <c r="R283" s="79">
        <v>716</v>
      </c>
      <c r="S283" s="118">
        <v>16.16</v>
      </c>
      <c r="T283" s="119">
        <v>86.96</v>
      </c>
      <c r="U283" s="101">
        <v>279</v>
      </c>
      <c r="V283" s="102">
        <v>605</v>
      </c>
      <c r="W283" s="103">
        <v>14</v>
      </c>
      <c r="X283" s="104">
        <v>67.34</v>
      </c>
      <c r="Y283" s="86">
        <f>Z282-1</f>
        <v>160</v>
      </c>
      <c r="Z283" s="115"/>
      <c r="AA283" s="90">
        <f>AB282+0.01</f>
        <v>6.76</v>
      </c>
      <c r="AB283" s="124"/>
      <c r="AC283" s="90">
        <f>AD282+0.01</f>
        <v>9.52</v>
      </c>
      <c r="AD283" s="124"/>
      <c r="AE283" s="90">
        <f>AF282+0.01</f>
        <v>14.39</v>
      </c>
      <c r="AF283" s="124"/>
      <c r="AG283" s="91">
        <f>AH282+$AM$3</f>
        <v>0.0014182870370370363</v>
      </c>
      <c r="AH283" s="121"/>
      <c r="AI283" s="91">
        <f>AJ282+$AM$3</f>
        <v>0.0019276851851851848</v>
      </c>
      <c r="AJ283" s="121"/>
      <c r="AK283" s="90">
        <f>AL282+0.01</f>
        <v>32.21559999999996</v>
      </c>
      <c r="AL283" s="124"/>
      <c r="AM283" s="91">
        <f>AN282+$AM$3</f>
        <v>0.0007236111111111112</v>
      </c>
      <c r="AN283" s="121"/>
    </row>
    <row r="284" spans="1:40" ht="11.25">
      <c r="A284" s="72">
        <f>B284</f>
        <v>160</v>
      </c>
      <c r="B284" s="116">
        <v>160</v>
      </c>
      <c r="C284" s="107">
        <f>D284</f>
        <v>6.63</v>
      </c>
      <c r="D284" s="124">
        <v>6.63</v>
      </c>
      <c r="E284" s="107">
        <f>F284</f>
        <v>9.02</v>
      </c>
      <c r="F284" s="124">
        <v>9.02</v>
      </c>
      <c r="G284" s="107">
        <f>H284</f>
        <v>13.57</v>
      </c>
      <c r="H284" s="124">
        <v>13.57</v>
      </c>
      <c r="I284" s="91">
        <f>J284</f>
        <v>0.0013070370370370362</v>
      </c>
      <c r="J284" s="121">
        <v>0.0013070370370370362</v>
      </c>
      <c r="K284" s="91">
        <f>L284</f>
        <v>0.0017759259259259247</v>
      </c>
      <c r="L284" s="121">
        <v>0.0017759259259259247</v>
      </c>
      <c r="M284" s="107" t="e">
        <f>N284</f>
        <v>#REF!</v>
      </c>
      <c r="N284" s="124" t="e">
        <f>N286-(#REF!-#REF!)/50</f>
        <v>#REF!</v>
      </c>
      <c r="O284" s="91">
        <f>P284</f>
        <v>0.0007164814814814818</v>
      </c>
      <c r="P284" s="121">
        <v>0.0007164814814814818</v>
      </c>
      <c r="Q284" s="78">
        <v>717</v>
      </c>
      <c r="R284" s="79">
        <v>717</v>
      </c>
      <c r="S284" s="118">
        <v>16.2</v>
      </c>
      <c r="T284" s="119">
        <v>87.2</v>
      </c>
      <c r="U284" s="101">
        <v>280</v>
      </c>
      <c r="V284" s="102">
        <v>606</v>
      </c>
      <c r="W284" s="103">
        <v>14.04</v>
      </c>
      <c r="X284" s="104">
        <v>67.52</v>
      </c>
      <c r="Y284" s="86">
        <f>Z284</f>
        <v>160</v>
      </c>
      <c r="Z284" s="115">
        <v>160</v>
      </c>
      <c r="AA284" s="90">
        <f>AB284</f>
        <v>6.76</v>
      </c>
      <c r="AB284" s="124">
        <v>6.76</v>
      </c>
      <c r="AC284" s="90">
        <f>AD284</f>
        <v>9.53</v>
      </c>
      <c r="AD284" s="124">
        <v>9.53</v>
      </c>
      <c r="AE284" s="90">
        <f>AF284</f>
        <v>14.4</v>
      </c>
      <c r="AF284" s="124">
        <v>14.4</v>
      </c>
      <c r="AG284" s="91">
        <f>AH284</f>
        <v>0.0014212962962962955</v>
      </c>
      <c r="AH284" s="121">
        <v>0.0014212962962962955</v>
      </c>
      <c r="AI284" s="91">
        <f>AJ284</f>
        <v>0.001931944444444444</v>
      </c>
      <c r="AJ284" s="121">
        <v>0.001931944444444444</v>
      </c>
      <c r="AK284" s="90">
        <f>AL284</f>
        <v>32.255999999999965</v>
      </c>
      <c r="AL284" s="124">
        <v>32.255999999999965</v>
      </c>
      <c r="AM284" s="91">
        <f>AN284</f>
        <v>0.0007245370370370371</v>
      </c>
      <c r="AN284" s="121">
        <v>0.0007245370370370371</v>
      </c>
    </row>
    <row r="285" spans="1:40" ht="11.25">
      <c r="A285" s="72">
        <f>B284-1</f>
        <v>159</v>
      </c>
      <c r="B285" s="116"/>
      <c r="C285" s="107">
        <f>D284+$O$1</f>
        <v>6.64</v>
      </c>
      <c r="D285" s="124"/>
      <c r="E285" s="107">
        <f>F284+$O$1</f>
        <v>9.03</v>
      </c>
      <c r="F285" s="124"/>
      <c r="G285" s="107">
        <f>H284+$O$1</f>
        <v>13.58</v>
      </c>
      <c r="H285" s="124"/>
      <c r="I285" s="91">
        <f>J284+$P$1</f>
        <v>0.001307152777777777</v>
      </c>
      <c r="J285" s="121"/>
      <c r="K285" s="91">
        <f>L284+$P$1</f>
        <v>0.0017760416666666656</v>
      </c>
      <c r="L285" s="121"/>
      <c r="M285" s="107" t="e">
        <f>N284+$O$1</f>
        <v>#REF!</v>
      </c>
      <c r="N285" s="124"/>
      <c r="O285" s="91">
        <f>P284+$P$1</f>
        <v>0.0007165972222222225</v>
      </c>
      <c r="P285" s="121"/>
      <c r="Q285" s="78">
        <v>719</v>
      </c>
      <c r="R285" s="79">
        <v>719</v>
      </c>
      <c r="S285" s="118">
        <v>16.24</v>
      </c>
      <c r="T285" s="119">
        <v>87.44</v>
      </c>
      <c r="U285" s="101">
        <v>281</v>
      </c>
      <c r="V285" s="102">
        <v>607</v>
      </c>
      <c r="W285" s="103">
        <v>14.09</v>
      </c>
      <c r="X285" s="104">
        <v>67.7</v>
      </c>
      <c r="Y285" s="86">
        <f>Z284-1</f>
        <v>159</v>
      </c>
      <c r="Z285" s="115"/>
      <c r="AA285" s="90">
        <f>AB284+0.01</f>
        <v>6.77</v>
      </c>
      <c r="AB285" s="124"/>
      <c r="AC285" s="90">
        <f>AD284+0.01</f>
        <v>9.54</v>
      </c>
      <c r="AD285" s="124"/>
      <c r="AE285" s="90">
        <f>AF284+0.01</f>
        <v>14.41</v>
      </c>
      <c r="AF285" s="124"/>
      <c r="AG285" s="91">
        <f>AH284+$AM$3</f>
        <v>0.0014214120370370364</v>
      </c>
      <c r="AH285" s="121"/>
      <c r="AI285" s="91">
        <f>AJ284+$AM$3</f>
        <v>0.0019320601851851849</v>
      </c>
      <c r="AJ285" s="121"/>
      <c r="AK285" s="90">
        <f>AL284+0.01</f>
        <v>32.26599999999996</v>
      </c>
      <c r="AL285" s="124"/>
      <c r="AM285" s="91">
        <f>AN284+$AM$3</f>
        <v>0.0007246527777777778</v>
      </c>
      <c r="AN285" s="121"/>
    </row>
    <row r="286" spans="1:40" ht="11.25">
      <c r="A286" s="72">
        <f>B286</f>
        <v>159</v>
      </c>
      <c r="B286" s="110">
        <v>159</v>
      </c>
      <c r="C286" s="107">
        <f>D286</f>
        <v>6.64</v>
      </c>
      <c r="D286" s="124">
        <v>6.64</v>
      </c>
      <c r="E286" s="107">
        <f>F286</f>
        <v>9.05</v>
      </c>
      <c r="F286" s="124">
        <v>9.05</v>
      </c>
      <c r="G286" s="107">
        <f>H286</f>
        <v>13.6</v>
      </c>
      <c r="H286" s="124">
        <v>13.6</v>
      </c>
      <c r="I286" s="91">
        <f>J286</f>
        <v>0.001310453703703703</v>
      </c>
      <c r="J286" s="121">
        <v>0.001310453703703703</v>
      </c>
      <c r="K286" s="91">
        <f>L286</f>
        <v>0.0017805092592592582</v>
      </c>
      <c r="L286" s="121">
        <v>0.0017805092592592582</v>
      </c>
      <c r="M286" s="107" t="e">
        <f>N286</f>
        <v>#REF!</v>
      </c>
      <c r="N286" s="124" t="e">
        <f>N288-(#REF!-#REF!)/50</f>
        <v>#REF!</v>
      </c>
      <c r="O286" s="91">
        <f>P286</f>
        <v>0.0007175648148148151</v>
      </c>
      <c r="P286" s="121">
        <v>0.0007175648148148151</v>
      </c>
      <c r="Q286" s="78">
        <v>721</v>
      </c>
      <c r="R286" s="79">
        <v>721</v>
      </c>
      <c r="S286" s="118">
        <v>16.28</v>
      </c>
      <c r="T286" s="119">
        <v>87.68</v>
      </c>
      <c r="U286" s="101">
        <v>282</v>
      </c>
      <c r="V286" s="102">
        <v>608</v>
      </c>
      <c r="W286" s="103">
        <v>14.14</v>
      </c>
      <c r="X286" s="104">
        <v>67.89</v>
      </c>
      <c r="Y286" s="86">
        <f>Z286</f>
        <v>159</v>
      </c>
      <c r="Z286" s="115">
        <v>159</v>
      </c>
      <c r="AA286" s="90">
        <f>AB286</f>
        <v>6.78</v>
      </c>
      <c r="AB286" s="124">
        <v>6.78</v>
      </c>
      <c r="AC286" s="90">
        <f>AD286</f>
        <v>9.55</v>
      </c>
      <c r="AD286" s="124">
        <v>9.55</v>
      </c>
      <c r="AE286" s="90">
        <f>AF286</f>
        <v>14.43</v>
      </c>
      <c r="AF286" s="124">
        <v>14.43</v>
      </c>
      <c r="AG286" s="91">
        <f>AH286</f>
        <v>0.0014244212962962956</v>
      </c>
      <c r="AH286" s="121">
        <v>0.0014244212962962956</v>
      </c>
      <c r="AI286" s="91">
        <f>AJ286</f>
        <v>0.001936319444444444</v>
      </c>
      <c r="AJ286" s="121">
        <v>0.001936319444444444</v>
      </c>
      <c r="AK286" s="90">
        <f>AL286</f>
        <v>32.30639999999997</v>
      </c>
      <c r="AL286" s="124">
        <v>32.30639999999997</v>
      </c>
      <c r="AM286" s="91">
        <f>AN286</f>
        <v>0.0007255787037037038</v>
      </c>
      <c r="AN286" s="121">
        <v>0.0007255787037037038</v>
      </c>
    </row>
    <row r="287" spans="1:40" ht="11.25">
      <c r="A287" s="72">
        <f>B286-1</f>
        <v>158</v>
      </c>
      <c r="B287" s="110"/>
      <c r="C287" s="107">
        <f>D286+$O$1</f>
        <v>6.6499999999999995</v>
      </c>
      <c r="D287" s="124"/>
      <c r="E287" s="107">
        <f>F286+$O$1</f>
        <v>9.06</v>
      </c>
      <c r="F287" s="124"/>
      <c r="G287" s="107">
        <f>H286+$O$1</f>
        <v>13.61</v>
      </c>
      <c r="H287" s="124"/>
      <c r="I287" s="91">
        <f>J286+$P$1</f>
        <v>0.0013105694444444438</v>
      </c>
      <c r="J287" s="121"/>
      <c r="K287" s="91">
        <f>L286+$P$1</f>
        <v>0.001780624999999999</v>
      </c>
      <c r="L287" s="121"/>
      <c r="M287" s="107" t="e">
        <f>N286+$O$1</f>
        <v>#REF!</v>
      </c>
      <c r="N287" s="124"/>
      <c r="O287" s="91">
        <f>P286+$P$1</f>
        <v>0.0007176805555555558</v>
      </c>
      <c r="P287" s="121"/>
      <c r="Q287" s="78">
        <v>722</v>
      </c>
      <c r="R287" s="79">
        <v>722</v>
      </c>
      <c r="S287" s="118">
        <v>16.32</v>
      </c>
      <c r="T287" s="119">
        <v>87.92</v>
      </c>
      <c r="U287" s="101">
        <v>283</v>
      </c>
      <c r="V287" s="102">
        <v>610</v>
      </c>
      <c r="W287" s="103">
        <v>14.19</v>
      </c>
      <c r="X287" s="104">
        <v>68.07</v>
      </c>
      <c r="Y287" s="86">
        <f>Z286-1</f>
        <v>158</v>
      </c>
      <c r="Z287" s="115"/>
      <c r="AA287" s="90">
        <f>AB286+0.01</f>
        <v>6.79</v>
      </c>
      <c r="AB287" s="124"/>
      <c r="AC287" s="90">
        <f>AD286+0.01</f>
        <v>9.56</v>
      </c>
      <c r="AD287" s="124"/>
      <c r="AE287" s="90">
        <f>AF286+0.01</f>
        <v>14.44</v>
      </c>
      <c r="AF287" s="124"/>
      <c r="AG287" s="91">
        <f>AH286+$AM$3</f>
        <v>0.0014245370370370364</v>
      </c>
      <c r="AH287" s="121"/>
      <c r="AI287" s="91">
        <f>AJ286+$AM$3</f>
        <v>0.001936435185185185</v>
      </c>
      <c r="AJ287" s="121"/>
      <c r="AK287" s="90">
        <f>AL286+0.01</f>
        <v>32.316399999999966</v>
      </c>
      <c r="AL287" s="124"/>
      <c r="AM287" s="91">
        <f>AN286+$AM$3</f>
        <v>0.0007256944444444445</v>
      </c>
      <c r="AN287" s="121"/>
    </row>
    <row r="288" spans="1:40" ht="11.25">
      <c r="A288" s="72">
        <f>B288</f>
        <v>158</v>
      </c>
      <c r="B288" s="110">
        <v>158</v>
      </c>
      <c r="C288" s="107">
        <f>D288</f>
        <v>6.65</v>
      </c>
      <c r="D288" s="124">
        <v>6.65</v>
      </c>
      <c r="E288" s="107">
        <f>F288</f>
        <v>9.07</v>
      </c>
      <c r="F288" s="124">
        <v>9.07</v>
      </c>
      <c r="G288" s="107">
        <f>H288</f>
        <v>13.63</v>
      </c>
      <c r="H288" s="124">
        <v>13.63</v>
      </c>
      <c r="I288" s="91">
        <f>J288</f>
        <v>0.0013138703703703698</v>
      </c>
      <c r="J288" s="121">
        <v>0.0013138703703703698</v>
      </c>
      <c r="K288" s="91">
        <f>L288</f>
        <v>0.0017850925925925916</v>
      </c>
      <c r="L288" s="121">
        <v>0.0017850925925925916</v>
      </c>
      <c r="M288" s="107" t="e">
        <f>N288</f>
        <v>#REF!</v>
      </c>
      <c r="N288" s="124" t="e">
        <f>N290-(#REF!-#REF!)/50</f>
        <v>#REF!</v>
      </c>
      <c r="O288" s="91">
        <f>P288</f>
        <v>0.0007186481481481484</v>
      </c>
      <c r="P288" s="121">
        <v>0.0007186481481481484</v>
      </c>
      <c r="Q288" s="78">
        <v>724</v>
      </c>
      <c r="R288" s="79">
        <v>724</v>
      </c>
      <c r="S288" s="118">
        <v>16.36</v>
      </c>
      <c r="T288" s="119">
        <v>88.16</v>
      </c>
      <c r="U288" s="101">
        <v>284</v>
      </c>
      <c r="V288" s="102">
        <v>611</v>
      </c>
      <c r="W288" s="103">
        <v>14.24</v>
      </c>
      <c r="X288" s="104">
        <v>68.26</v>
      </c>
      <c r="Y288" s="86">
        <f>Z288</f>
        <v>158</v>
      </c>
      <c r="Z288" s="115">
        <v>158</v>
      </c>
      <c r="AA288" s="90">
        <f>AB288</f>
        <v>6.79</v>
      </c>
      <c r="AB288" s="124">
        <v>6.79</v>
      </c>
      <c r="AC288" s="90">
        <f>AD288</f>
        <v>9.58</v>
      </c>
      <c r="AD288" s="124">
        <v>9.58</v>
      </c>
      <c r="AE288" s="90">
        <f>AF288</f>
        <v>14.45</v>
      </c>
      <c r="AF288" s="124">
        <v>14.45</v>
      </c>
      <c r="AG288" s="91">
        <f>AH288</f>
        <v>0.0014275462962962957</v>
      </c>
      <c r="AH288" s="121">
        <v>0.0014275462962962957</v>
      </c>
      <c r="AI288" s="91">
        <f>AJ288</f>
        <v>0.001940694444444444</v>
      </c>
      <c r="AJ288" s="121">
        <v>0.001940694444444444</v>
      </c>
      <c r="AK288" s="90">
        <f>AL288</f>
        <v>32.35679999999997</v>
      </c>
      <c r="AL288" s="124">
        <v>32.35679999999997</v>
      </c>
      <c r="AM288" s="91">
        <f>AN288</f>
        <v>0.0007266203703703704</v>
      </c>
      <c r="AN288" s="121">
        <v>0.0007266203703703704</v>
      </c>
    </row>
    <row r="289" spans="1:40" ht="11.25">
      <c r="A289" s="72">
        <f>B288-1</f>
        <v>157</v>
      </c>
      <c r="B289" s="110"/>
      <c r="C289" s="107">
        <f>D288+$O$1</f>
        <v>6.66</v>
      </c>
      <c r="D289" s="124"/>
      <c r="E289" s="107">
        <f>F288+$O$1</f>
        <v>9.08</v>
      </c>
      <c r="F289" s="124"/>
      <c r="G289" s="107">
        <f>H288+$O$1</f>
        <v>13.64</v>
      </c>
      <c r="H289" s="124"/>
      <c r="I289" s="91">
        <f>J288+$P$1</f>
        <v>0.0013139861111111106</v>
      </c>
      <c r="J289" s="121"/>
      <c r="K289" s="91">
        <f>L288+$P$1</f>
        <v>0.0017852083333333324</v>
      </c>
      <c r="L289" s="121"/>
      <c r="M289" s="107" t="e">
        <f>N288+$O$1</f>
        <v>#REF!</v>
      </c>
      <c r="N289" s="124"/>
      <c r="O289" s="91">
        <f>P288+$P$1</f>
        <v>0.0007187638888888891</v>
      </c>
      <c r="P289" s="121"/>
      <c r="Q289" s="78">
        <v>725</v>
      </c>
      <c r="R289" s="79">
        <v>725</v>
      </c>
      <c r="S289" s="118">
        <v>16.4</v>
      </c>
      <c r="T289" s="119">
        <v>88.4</v>
      </c>
      <c r="U289" s="101">
        <v>285</v>
      </c>
      <c r="V289" s="102">
        <v>612</v>
      </c>
      <c r="W289" s="103">
        <v>14.28</v>
      </c>
      <c r="X289" s="104">
        <v>68.44</v>
      </c>
      <c r="Y289" s="86">
        <f>Z288-1</f>
        <v>157</v>
      </c>
      <c r="Z289" s="115"/>
      <c r="AA289" s="90">
        <f>AB288+0.01</f>
        <v>6.8</v>
      </c>
      <c r="AB289" s="124"/>
      <c r="AC289" s="90">
        <f>AD288+0.01</f>
        <v>9.59</v>
      </c>
      <c r="AD289" s="124"/>
      <c r="AE289" s="90">
        <f>AF288+0.01</f>
        <v>14.459999999999999</v>
      </c>
      <c r="AF289" s="124"/>
      <c r="AG289" s="91">
        <f>AH288+$AM$3</f>
        <v>0.0014276620370370365</v>
      </c>
      <c r="AH289" s="121"/>
      <c r="AI289" s="91">
        <f>AJ288+$AM$3</f>
        <v>0.001940810185185185</v>
      </c>
      <c r="AJ289" s="121"/>
      <c r="AK289" s="90">
        <f>AL288+0.01</f>
        <v>32.36679999999997</v>
      </c>
      <c r="AL289" s="124"/>
      <c r="AM289" s="91">
        <f>AN288+$AM$3</f>
        <v>0.0007267361111111112</v>
      </c>
      <c r="AN289" s="121"/>
    </row>
    <row r="290" spans="1:40" ht="11.25">
      <c r="A290" s="72">
        <f>B290</f>
        <v>157</v>
      </c>
      <c r="B290" s="116">
        <v>157</v>
      </c>
      <c r="C290" s="107">
        <f>D290</f>
        <v>6.67</v>
      </c>
      <c r="D290" s="124">
        <v>6.67</v>
      </c>
      <c r="E290" s="107">
        <f>F290</f>
        <v>9.09</v>
      </c>
      <c r="F290" s="124">
        <v>9.09</v>
      </c>
      <c r="G290" s="107">
        <f>H290</f>
        <v>13.65</v>
      </c>
      <c r="H290" s="124">
        <v>13.65</v>
      </c>
      <c r="I290" s="91">
        <f>J290</f>
        <v>0.0013172870370370365</v>
      </c>
      <c r="J290" s="121">
        <v>0.0013172870370370365</v>
      </c>
      <c r="K290" s="91">
        <f>L290</f>
        <v>0.001789675925925925</v>
      </c>
      <c r="L290" s="121">
        <v>0.001789675925925925</v>
      </c>
      <c r="M290" s="107" t="e">
        <f>N290</f>
        <v>#REF!</v>
      </c>
      <c r="N290" s="124" t="e">
        <f>N292-(#REF!-#REF!)/50</f>
        <v>#REF!</v>
      </c>
      <c r="O290" s="91">
        <f>P290</f>
        <v>0.0007197314814814817</v>
      </c>
      <c r="P290" s="121">
        <v>0.0007197314814814817</v>
      </c>
      <c r="Q290" s="78">
        <v>727</v>
      </c>
      <c r="R290" s="79">
        <v>727</v>
      </c>
      <c r="S290" s="118">
        <v>16.44</v>
      </c>
      <c r="T290" s="119">
        <v>88.64</v>
      </c>
      <c r="U290" s="101">
        <v>286</v>
      </c>
      <c r="V290" s="102">
        <v>613</v>
      </c>
      <c r="W290" s="103">
        <v>14.33</v>
      </c>
      <c r="X290" s="104">
        <v>68.62</v>
      </c>
      <c r="Y290" s="86">
        <f>Z290</f>
        <v>157</v>
      </c>
      <c r="Z290" s="115">
        <v>157</v>
      </c>
      <c r="AA290" s="90">
        <f>AB290</f>
        <v>6.8</v>
      </c>
      <c r="AB290" s="124">
        <v>6.8</v>
      </c>
      <c r="AC290" s="90">
        <f>AD290</f>
        <v>9.6</v>
      </c>
      <c r="AD290" s="124">
        <v>9.6</v>
      </c>
      <c r="AE290" s="90">
        <f>AF290</f>
        <v>14.47</v>
      </c>
      <c r="AF290" s="124">
        <v>14.47</v>
      </c>
      <c r="AG290" s="91">
        <f>AH290</f>
        <v>0.0014306712962962958</v>
      </c>
      <c r="AH290" s="121">
        <v>0.0014306712962962958</v>
      </c>
      <c r="AI290" s="91">
        <f>AJ290</f>
        <v>0.0019450694444444441</v>
      </c>
      <c r="AJ290" s="121">
        <v>0.0019450694444444441</v>
      </c>
      <c r="AK290" s="90">
        <f>AL290</f>
        <v>32.407199999999975</v>
      </c>
      <c r="AL290" s="124">
        <v>32.407199999999975</v>
      </c>
      <c r="AM290" s="91">
        <f>AN290</f>
        <v>0.0007276620370370371</v>
      </c>
      <c r="AN290" s="121">
        <v>0.0007276620370370371</v>
      </c>
    </row>
    <row r="291" spans="1:40" ht="11.25">
      <c r="A291" s="72">
        <f>B290-1</f>
        <v>156</v>
      </c>
      <c r="B291" s="116"/>
      <c r="C291" s="107">
        <f>D290+$O$1</f>
        <v>6.68</v>
      </c>
      <c r="D291" s="124"/>
      <c r="E291" s="107">
        <f>F290+$O$1</f>
        <v>9.1</v>
      </c>
      <c r="F291" s="124"/>
      <c r="G291" s="107">
        <f>H290+$O$1</f>
        <v>13.66</v>
      </c>
      <c r="H291" s="124"/>
      <c r="I291" s="91">
        <f>J290+$P$1</f>
        <v>0.0013174027777777774</v>
      </c>
      <c r="J291" s="121"/>
      <c r="K291" s="91">
        <f>L290+$P$1</f>
        <v>0.0017897916666666659</v>
      </c>
      <c r="L291" s="121"/>
      <c r="M291" s="107" t="e">
        <f>N290+$O$1</f>
        <v>#REF!</v>
      </c>
      <c r="N291" s="124"/>
      <c r="O291" s="91">
        <f>P290+$P$1</f>
        <v>0.0007198472222222224</v>
      </c>
      <c r="P291" s="121"/>
      <c r="Q291" s="78">
        <v>728</v>
      </c>
      <c r="R291" s="79">
        <v>728</v>
      </c>
      <c r="S291" s="118">
        <v>16.48</v>
      </c>
      <c r="T291" s="119">
        <v>88.88</v>
      </c>
      <c r="U291" s="101">
        <v>287</v>
      </c>
      <c r="V291" s="102">
        <v>614</v>
      </c>
      <c r="W291" s="103">
        <v>14.38</v>
      </c>
      <c r="X291" s="104">
        <v>68.81</v>
      </c>
      <c r="Y291" s="86">
        <f>Z290-1</f>
        <v>156</v>
      </c>
      <c r="Z291" s="115"/>
      <c r="AA291" s="90">
        <f>AB290+0.01</f>
        <v>6.81</v>
      </c>
      <c r="AB291" s="124"/>
      <c r="AC291" s="90">
        <f>AD290+0.01</f>
        <v>9.61</v>
      </c>
      <c r="AD291" s="124"/>
      <c r="AE291" s="90">
        <f>AF290+0.01</f>
        <v>14.48</v>
      </c>
      <c r="AF291" s="124"/>
      <c r="AG291" s="91">
        <f>AH290+$AM$3</f>
        <v>0.0014307870370370366</v>
      </c>
      <c r="AH291" s="121"/>
      <c r="AI291" s="91">
        <f>AJ290+$AM$3</f>
        <v>0.001945185185185185</v>
      </c>
      <c r="AJ291" s="121"/>
      <c r="AK291" s="90">
        <f>AL290+0.01</f>
        <v>32.41719999999997</v>
      </c>
      <c r="AL291" s="124"/>
      <c r="AM291" s="91">
        <f>AN290+$AM$3</f>
        <v>0.0007277777777777778</v>
      </c>
      <c r="AN291" s="121"/>
    </row>
    <row r="292" spans="1:40" ht="11.25">
      <c r="A292" s="72">
        <f>B292</f>
        <v>156</v>
      </c>
      <c r="B292" s="110">
        <v>156</v>
      </c>
      <c r="C292" s="107">
        <f>D292</f>
        <v>6.68</v>
      </c>
      <c r="D292" s="124">
        <v>6.68</v>
      </c>
      <c r="E292" s="107">
        <f>F292</f>
        <v>9.11</v>
      </c>
      <c r="F292" s="124">
        <v>9.11</v>
      </c>
      <c r="G292" s="107">
        <f>H292</f>
        <v>13.68</v>
      </c>
      <c r="H292" s="124">
        <v>13.68</v>
      </c>
      <c r="I292" s="91">
        <f>J292</f>
        <v>0.0013207037037037033</v>
      </c>
      <c r="J292" s="121">
        <v>0.0013207037037037033</v>
      </c>
      <c r="K292" s="91">
        <f>L292</f>
        <v>0.0017942592592592585</v>
      </c>
      <c r="L292" s="121">
        <v>0.0017942592592592585</v>
      </c>
      <c r="M292" s="107" t="e">
        <f>N292</f>
        <v>#REF!</v>
      </c>
      <c r="N292" s="124" t="e">
        <f>N294-(#REF!-#REF!)/50</f>
        <v>#REF!</v>
      </c>
      <c r="O292" s="91">
        <f>P292</f>
        <v>0.000720814814814815</v>
      </c>
      <c r="P292" s="121">
        <v>0.000720814814814815</v>
      </c>
      <c r="Q292" s="78">
        <v>730</v>
      </c>
      <c r="R292" s="79">
        <v>730</v>
      </c>
      <c r="S292" s="118">
        <v>16.52</v>
      </c>
      <c r="T292" s="119">
        <v>89.12</v>
      </c>
      <c r="U292" s="101">
        <v>288</v>
      </c>
      <c r="V292" s="102">
        <v>616</v>
      </c>
      <c r="W292" s="103">
        <v>14.43</v>
      </c>
      <c r="X292" s="104">
        <v>68.99</v>
      </c>
      <c r="Y292" s="86">
        <f>Z292</f>
        <v>156</v>
      </c>
      <c r="Z292" s="115">
        <v>156</v>
      </c>
      <c r="AA292" s="90">
        <f>AB292</f>
        <v>6.81</v>
      </c>
      <c r="AB292" s="124">
        <v>6.81</v>
      </c>
      <c r="AC292" s="90">
        <f>AD292</f>
        <v>9.62</v>
      </c>
      <c r="AD292" s="124">
        <v>9.62</v>
      </c>
      <c r="AE292" s="90">
        <f>AF292</f>
        <v>14.5</v>
      </c>
      <c r="AF292" s="124">
        <v>14.5</v>
      </c>
      <c r="AG292" s="91">
        <f>AH292</f>
        <v>0.0014337962962962959</v>
      </c>
      <c r="AH292" s="121">
        <v>0.0014337962962962959</v>
      </c>
      <c r="AI292" s="91">
        <f>AJ292</f>
        <v>0.0019494444444444442</v>
      </c>
      <c r="AJ292" s="121">
        <v>0.0019494444444444442</v>
      </c>
      <c r="AK292" s="90">
        <f>AL292</f>
        <v>32.45759999999998</v>
      </c>
      <c r="AL292" s="124">
        <v>32.45759999999998</v>
      </c>
      <c r="AM292" s="91">
        <f>AN292</f>
        <v>0.0007287037037037037</v>
      </c>
      <c r="AN292" s="121">
        <v>0.0007287037037037037</v>
      </c>
    </row>
    <row r="293" spans="1:40" ht="11.25">
      <c r="A293" s="72">
        <f>B292-1</f>
        <v>155</v>
      </c>
      <c r="B293" s="110"/>
      <c r="C293" s="107">
        <f>D292+$O$1</f>
        <v>6.6899999999999995</v>
      </c>
      <c r="D293" s="124"/>
      <c r="E293" s="107">
        <f>F292+$O$1</f>
        <v>9.12</v>
      </c>
      <c r="F293" s="124"/>
      <c r="G293" s="107">
        <f>H292+$O$1</f>
        <v>13.69</v>
      </c>
      <c r="H293" s="124"/>
      <c r="I293" s="91">
        <f>J292+$P$1</f>
        <v>0.0013208194444444441</v>
      </c>
      <c r="J293" s="121"/>
      <c r="K293" s="91">
        <f>L292+$P$1</f>
        <v>0.0017943749999999993</v>
      </c>
      <c r="L293" s="121"/>
      <c r="M293" s="107" t="e">
        <f>N292+$O$1</f>
        <v>#REF!</v>
      </c>
      <c r="N293" s="124"/>
      <c r="O293" s="91">
        <f>P292+$P$1</f>
        <v>0.0007209305555555557</v>
      </c>
      <c r="P293" s="121"/>
      <c r="Q293" s="78">
        <v>732</v>
      </c>
      <c r="R293" s="79">
        <v>732</v>
      </c>
      <c r="S293" s="118">
        <v>16.56</v>
      </c>
      <c r="T293" s="119">
        <v>89.36</v>
      </c>
      <c r="U293" s="101">
        <v>289</v>
      </c>
      <c r="V293" s="102">
        <v>617</v>
      </c>
      <c r="W293" s="103">
        <v>14.47</v>
      </c>
      <c r="X293" s="104">
        <v>69.18</v>
      </c>
      <c r="Y293" s="86">
        <f>Z292-1</f>
        <v>155</v>
      </c>
      <c r="Z293" s="115"/>
      <c r="AA293" s="90">
        <f>AB292+0.01</f>
        <v>6.819999999999999</v>
      </c>
      <c r="AB293" s="124"/>
      <c r="AC293" s="90">
        <f>AD292+0.01</f>
        <v>9.629999999999999</v>
      </c>
      <c r="AD293" s="124"/>
      <c r="AE293" s="90">
        <f>AF292+0.01</f>
        <v>14.51</v>
      </c>
      <c r="AF293" s="124"/>
      <c r="AG293" s="91">
        <f>AH292+$AM$3</f>
        <v>0.0014339120370370367</v>
      </c>
      <c r="AH293" s="121"/>
      <c r="AI293" s="91">
        <f>AJ292+$AM$3</f>
        <v>0.001949560185185185</v>
      </c>
      <c r="AJ293" s="121"/>
      <c r="AK293" s="90">
        <f>AL292+0.01</f>
        <v>32.467599999999976</v>
      </c>
      <c r="AL293" s="124"/>
      <c r="AM293" s="91">
        <f>AN292+$AM$3</f>
        <v>0.0007288194444444445</v>
      </c>
      <c r="AN293" s="121"/>
    </row>
    <row r="294" spans="1:40" ht="11.25">
      <c r="A294" s="72">
        <f>B294</f>
        <v>155</v>
      </c>
      <c r="B294" s="110">
        <v>155</v>
      </c>
      <c r="C294" s="107">
        <f>D294</f>
        <v>6.69</v>
      </c>
      <c r="D294" s="124">
        <v>6.69</v>
      </c>
      <c r="E294" s="107">
        <f>F294</f>
        <v>9.13</v>
      </c>
      <c r="F294" s="124">
        <v>9.13</v>
      </c>
      <c r="G294" s="107">
        <f>H294</f>
        <v>13.71</v>
      </c>
      <c r="H294" s="124">
        <v>13.71</v>
      </c>
      <c r="I294" s="91">
        <f>J294</f>
        <v>0.00132412037037037</v>
      </c>
      <c r="J294" s="121">
        <v>0.00132412037037037</v>
      </c>
      <c r="K294" s="91">
        <f>L294</f>
        <v>0.001798842592592592</v>
      </c>
      <c r="L294" s="121">
        <v>0.001798842592592592</v>
      </c>
      <c r="M294" s="107" t="e">
        <f>N294</f>
        <v>#REF!</v>
      </c>
      <c r="N294" s="124" t="e">
        <f>N296-(#REF!-#REF!)/50</f>
        <v>#REF!</v>
      </c>
      <c r="O294" s="91">
        <f>P294</f>
        <v>0.0007218981481481483</v>
      </c>
      <c r="P294" s="121">
        <v>0.0007218981481481483</v>
      </c>
      <c r="Q294" s="78">
        <v>733</v>
      </c>
      <c r="R294" s="79">
        <v>733</v>
      </c>
      <c r="S294" s="118">
        <v>16.6</v>
      </c>
      <c r="T294" s="119">
        <v>89.6</v>
      </c>
      <c r="U294" s="101">
        <v>290</v>
      </c>
      <c r="V294" s="102">
        <v>618</v>
      </c>
      <c r="W294" s="103">
        <v>14.52</v>
      </c>
      <c r="X294" s="104">
        <v>69.36</v>
      </c>
      <c r="Y294" s="86">
        <f>Z294</f>
        <v>155</v>
      </c>
      <c r="Z294" s="115">
        <v>155</v>
      </c>
      <c r="AA294" s="90">
        <f>AB294</f>
        <v>6.83</v>
      </c>
      <c r="AB294" s="124">
        <v>6.83</v>
      </c>
      <c r="AC294" s="90">
        <f>AD294</f>
        <v>9.64</v>
      </c>
      <c r="AD294" s="124">
        <v>9.64</v>
      </c>
      <c r="AE294" s="90">
        <f>AF294</f>
        <v>14.52</v>
      </c>
      <c r="AF294" s="124">
        <v>14.52</v>
      </c>
      <c r="AG294" s="91">
        <f>AH294</f>
        <v>0.001436921296296296</v>
      </c>
      <c r="AH294" s="121">
        <v>0.001436921296296296</v>
      </c>
      <c r="AI294" s="91">
        <f>AJ294</f>
        <v>0.0019538194444444442</v>
      </c>
      <c r="AJ294" s="121">
        <v>0.0019538194444444442</v>
      </c>
      <c r="AK294" s="90">
        <f>AL294</f>
        <v>32.50799999999998</v>
      </c>
      <c r="AL294" s="124">
        <v>32.50799999999998</v>
      </c>
      <c r="AM294" s="91">
        <f>AN294</f>
        <v>0.0007297453703703704</v>
      </c>
      <c r="AN294" s="121">
        <v>0.0007297453703703704</v>
      </c>
    </row>
    <row r="295" spans="1:40" ht="11.25">
      <c r="A295" s="72">
        <f>B294-1</f>
        <v>154</v>
      </c>
      <c r="B295" s="110"/>
      <c r="C295" s="107">
        <f>D294+$O$1</f>
        <v>6.7</v>
      </c>
      <c r="D295" s="124"/>
      <c r="E295" s="107">
        <f>F294+$O$1</f>
        <v>9.14</v>
      </c>
      <c r="F295" s="124"/>
      <c r="G295" s="107">
        <f>H294+$O$1</f>
        <v>13.72</v>
      </c>
      <c r="H295" s="124"/>
      <c r="I295" s="91">
        <f>J294+$P$1</f>
        <v>0.0013242361111111109</v>
      </c>
      <c r="J295" s="121"/>
      <c r="K295" s="91">
        <f>L294+$P$1</f>
        <v>0.0017989583333333327</v>
      </c>
      <c r="L295" s="121"/>
      <c r="M295" s="107" t="e">
        <f>N294+$O$1</f>
        <v>#REF!</v>
      </c>
      <c r="N295" s="124"/>
      <c r="O295" s="91">
        <f>P294+$P$1</f>
        <v>0.000722013888888889</v>
      </c>
      <c r="P295" s="121"/>
      <c r="Q295" s="78">
        <v>735</v>
      </c>
      <c r="R295" s="79">
        <v>735</v>
      </c>
      <c r="S295" s="118">
        <v>16.64</v>
      </c>
      <c r="T295" s="119">
        <v>89.84</v>
      </c>
      <c r="U295" s="101">
        <v>291</v>
      </c>
      <c r="V295" s="102">
        <v>619</v>
      </c>
      <c r="W295" s="103">
        <v>14.57</v>
      </c>
      <c r="X295" s="104">
        <v>69.54</v>
      </c>
      <c r="Y295" s="86">
        <f>Z294-1</f>
        <v>154</v>
      </c>
      <c r="Z295" s="115"/>
      <c r="AA295" s="90">
        <f>AB294+0.01</f>
        <v>6.84</v>
      </c>
      <c r="AB295" s="124"/>
      <c r="AC295" s="90">
        <f>AD294+0.01</f>
        <v>9.65</v>
      </c>
      <c r="AD295" s="124"/>
      <c r="AE295" s="90">
        <f>AF294+0.01</f>
        <v>14.53</v>
      </c>
      <c r="AF295" s="124"/>
      <c r="AG295" s="91">
        <f>AH294+$AM$3</f>
        <v>0.0014370370370370368</v>
      </c>
      <c r="AH295" s="121"/>
      <c r="AI295" s="91">
        <f>AJ294+$AM$3</f>
        <v>0.001953935185185185</v>
      </c>
      <c r="AJ295" s="121"/>
      <c r="AK295" s="90">
        <f>AL294+0.01</f>
        <v>32.51799999999998</v>
      </c>
      <c r="AL295" s="124"/>
      <c r="AM295" s="91">
        <f>AN294+$AM$3</f>
        <v>0.0007298611111111111</v>
      </c>
      <c r="AN295" s="121"/>
    </row>
    <row r="296" spans="1:40" ht="11.25">
      <c r="A296" s="72">
        <f>B296</f>
        <v>154</v>
      </c>
      <c r="B296" s="116">
        <v>154</v>
      </c>
      <c r="C296" s="107">
        <f>D296</f>
        <v>6.71</v>
      </c>
      <c r="D296" s="124">
        <v>6.71</v>
      </c>
      <c r="E296" s="107">
        <f>F296</f>
        <v>9.15</v>
      </c>
      <c r="F296" s="124">
        <v>9.15</v>
      </c>
      <c r="G296" s="107">
        <f>H296</f>
        <v>13.74</v>
      </c>
      <c r="H296" s="124">
        <v>13.74</v>
      </c>
      <c r="I296" s="91">
        <f>J296</f>
        <v>0.0013275370370370368</v>
      </c>
      <c r="J296" s="121">
        <v>0.0013275370370370368</v>
      </c>
      <c r="K296" s="91">
        <f>L296</f>
        <v>0.0018034259259259253</v>
      </c>
      <c r="L296" s="121">
        <v>0.0018034259259259253</v>
      </c>
      <c r="M296" s="107" t="e">
        <f>N296</f>
        <v>#REF!</v>
      </c>
      <c r="N296" s="124" t="e">
        <f>N298-(#REF!-#REF!)/50</f>
        <v>#REF!</v>
      </c>
      <c r="O296" s="91">
        <f>P296</f>
        <v>0.0007229814814814816</v>
      </c>
      <c r="P296" s="121">
        <v>0.0007229814814814816</v>
      </c>
      <c r="Q296" s="78">
        <v>736</v>
      </c>
      <c r="R296" s="79">
        <v>736</v>
      </c>
      <c r="S296" s="118">
        <v>16.68</v>
      </c>
      <c r="T296" s="119">
        <v>90.08</v>
      </c>
      <c r="U296" s="101">
        <v>292</v>
      </c>
      <c r="V296" s="102">
        <v>620</v>
      </c>
      <c r="W296" s="103">
        <v>14.62</v>
      </c>
      <c r="X296" s="104">
        <v>69.73</v>
      </c>
      <c r="Y296" s="86">
        <f>Z296</f>
        <v>154</v>
      </c>
      <c r="Z296" s="115">
        <v>154</v>
      </c>
      <c r="AA296" s="90">
        <f>AB296</f>
        <v>6.84</v>
      </c>
      <c r="AB296" s="124">
        <v>6.84</v>
      </c>
      <c r="AC296" s="90">
        <f>AD296</f>
        <v>9.66</v>
      </c>
      <c r="AD296" s="124">
        <v>9.66</v>
      </c>
      <c r="AE296" s="90">
        <f>AF296</f>
        <v>14.55</v>
      </c>
      <c r="AF296" s="124">
        <v>14.55</v>
      </c>
      <c r="AG296" s="91">
        <f>AH296</f>
        <v>0.001440046296296296</v>
      </c>
      <c r="AH296" s="121">
        <v>0.001440046296296296</v>
      </c>
      <c r="AI296" s="91">
        <f>AJ296</f>
        <v>0.0019581944444444443</v>
      </c>
      <c r="AJ296" s="121">
        <v>0.0019581944444444443</v>
      </c>
      <c r="AK296" s="90">
        <f>AL296</f>
        <v>32.558399999999985</v>
      </c>
      <c r="AL296" s="124">
        <v>32.558399999999985</v>
      </c>
      <c r="AM296" s="91">
        <f>AN296</f>
        <v>0.0007307870370370371</v>
      </c>
      <c r="AN296" s="121">
        <v>0.0007307870370370371</v>
      </c>
    </row>
    <row r="297" spans="1:40" ht="11.25">
      <c r="A297" s="72">
        <f>B296-1</f>
        <v>153</v>
      </c>
      <c r="B297" s="116"/>
      <c r="C297" s="107">
        <f>D296+$O$1</f>
        <v>6.72</v>
      </c>
      <c r="D297" s="124"/>
      <c r="E297" s="107">
        <f>F296+$O$1</f>
        <v>9.16</v>
      </c>
      <c r="F297" s="124"/>
      <c r="G297" s="107">
        <f>H296+$O$1</f>
        <v>13.75</v>
      </c>
      <c r="H297" s="124"/>
      <c r="I297" s="91">
        <f>J296+$P$1</f>
        <v>0.0013276527777777776</v>
      </c>
      <c r="J297" s="121"/>
      <c r="K297" s="91">
        <f>L296+$P$1</f>
        <v>0.0018035416666666662</v>
      </c>
      <c r="L297" s="121"/>
      <c r="M297" s="107" t="e">
        <f>N296+$O$1</f>
        <v>#REF!</v>
      </c>
      <c r="N297" s="124"/>
      <c r="O297" s="91">
        <f>P296+$P$1</f>
        <v>0.0007230972222222223</v>
      </c>
      <c r="P297" s="121"/>
      <c r="Q297" s="78">
        <v>738</v>
      </c>
      <c r="R297" s="79">
        <v>738</v>
      </c>
      <c r="S297" s="118">
        <v>16.72</v>
      </c>
      <c r="T297" s="119">
        <v>90.32</v>
      </c>
      <c r="U297" s="101">
        <v>293</v>
      </c>
      <c r="V297" s="102">
        <v>622</v>
      </c>
      <c r="W297" s="103">
        <v>14.67</v>
      </c>
      <c r="X297" s="104">
        <v>69.91</v>
      </c>
      <c r="Y297" s="86">
        <f>Z296-1</f>
        <v>153</v>
      </c>
      <c r="Z297" s="115"/>
      <c r="AA297" s="90">
        <f>AB296+0.01</f>
        <v>6.85</v>
      </c>
      <c r="AB297" s="124"/>
      <c r="AC297" s="90">
        <f>AD296+0.01</f>
        <v>9.67</v>
      </c>
      <c r="AD297" s="124"/>
      <c r="AE297" s="90">
        <f>AF296+0.01</f>
        <v>14.56</v>
      </c>
      <c r="AF297" s="124"/>
      <c r="AG297" s="91">
        <f>AH296+$AM$3</f>
        <v>0.0014401620370370369</v>
      </c>
      <c r="AH297" s="121"/>
      <c r="AI297" s="91">
        <f>AJ296+$AM$3</f>
        <v>0.001958310185185185</v>
      </c>
      <c r="AJ297" s="121"/>
      <c r="AK297" s="90">
        <f>AL296+0.01</f>
        <v>32.56839999999998</v>
      </c>
      <c r="AL297" s="124"/>
      <c r="AM297" s="91">
        <f>AN296+$AM$3</f>
        <v>0.0007309027777777778</v>
      </c>
      <c r="AN297" s="121"/>
    </row>
    <row r="298" spans="1:40" ht="11.25">
      <c r="A298" s="72">
        <f>B298</f>
        <v>153</v>
      </c>
      <c r="B298" s="110">
        <v>153</v>
      </c>
      <c r="C298" s="107">
        <f>D298</f>
        <v>6.72</v>
      </c>
      <c r="D298" s="124">
        <v>6.72</v>
      </c>
      <c r="E298" s="107">
        <f>F298</f>
        <v>9.18</v>
      </c>
      <c r="F298" s="124">
        <v>9.18</v>
      </c>
      <c r="G298" s="107">
        <f>H298</f>
        <v>13.77</v>
      </c>
      <c r="H298" s="124">
        <v>13.77</v>
      </c>
      <c r="I298" s="91">
        <f>J298</f>
        <v>0.0013309537037037036</v>
      </c>
      <c r="J298" s="121">
        <v>0.0013309537037037036</v>
      </c>
      <c r="K298" s="91">
        <f>L298</f>
        <v>0.0018080092592592588</v>
      </c>
      <c r="L298" s="121">
        <v>0.0018080092592592588</v>
      </c>
      <c r="M298" s="107" t="e">
        <f>N298</f>
        <v>#REF!</v>
      </c>
      <c r="N298" s="124" t="e">
        <f>N300-(#REF!-#REF!)/50</f>
        <v>#REF!</v>
      </c>
      <c r="O298" s="91">
        <f>P298</f>
        <v>0.0007240648148148149</v>
      </c>
      <c r="P298" s="121">
        <v>0.0007240648148148149</v>
      </c>
      <c r="Q298" s="78">
        <v>740</v>
      </c>
      <c r="R298" s="79">
        <v>740</v>
      </c>
      <c r="S298" s="118">
        <v>16.76</v>
      </c>
      <c r="T298" s="119">
        <v>90.56</v>
      </c>
      <c r="U298" s="101">
        <v>294</v>
      </c>
      <c r="V298" s="102">
        <v>623</v>
      </c>
      <c r="W298" s="103">
        <v>14.71</v>
      </c>
      <c r="X298" s="104">
        <v>70.1</v>
      </c>
      <c r="Y298" s="86">
        <f>Z298</f>
        <v>153</v>
      </c>
      <c r="Z298" s="115">
        <v>153</v>
      </c>
      <c r="AA298" s="90">
        <f>AB298</f>
        <v>6.85</v>
      </c>
      <c r="AB298" s="124">
        <v>6.85</v>
      </c>
      <c r="AC298" s="90">
        <f>AD298</f>
        <v>9.68</v>
      </c>
      <c r="AD298" s="124">
        <v>9.68</v>
      </c>
      <c r="AE298" s="90">
        <f>AF298</f>
        <v>14.57</v>
      </c>
      <c r="AF298" s="124">
        <v>14.57</v>
      </c>
      <c r="AG298" s="91">
        <f>AH298</f>
        <v>0.0014431712962962961</v>
      </c>
      <c r="AH298" s="121">
        <v>0.0014431712962962961</v>
      </c>
      <c r="AI298" s="91">
        <f>AJ298</f>
        <v>0.0019625694444444443</v>
      </c>
      <c r="AJ298" s="121">
        <v>0.0019625694444444443</v>
      </c>
      <c r="AK298" s="90">
        <f>AL298</f>
        <v>32.60879999999999</v>
      </c>
      <c r="AL298" s="124">
        <v>32.60879999999999</v>
      </c>
      <c r="AM298" s="91">
        <f>AN298</f>
        <v>0.0007318287037037037</v>
      </c>
      <c r="AN298" s="121">
        <v>0.0007318287037037037</v>
      </c>
    </row>
    <row r="299" spans="1:40" ht="11.25">
      <c r="A299" s="72">
        <f>B298-1</f>
        <v>152</v>
      </c>
      <c r="B299" s="110"/>
      <c r="C299" s="107">
        <f>D298+$O$1</f>
        <v>6.7299999999999995</v>
      </c>
      <c r="D299" s="124"/>
      <c r="E299" s="107">
        <f>F298+$O$1</f>
        <v>9.19</v>
      </c>
      <c r="F299" s="124"/>
      <c r="G299" s="107">
        <f>H298+$O$1</f>
        <v>13.78</v>
      </c>
      <c r="H299" s="124"/>
      <c r="I299" s="91">
        <f>J298+$P$1</f>
        <v>0.0013310694444444444</v>
      </c>
      <c r="J299" s="121"/>
      <c r="K299" s="91">
        <f>L298+$P$1</f>
        <v>0.0018081249999999996</v>
      </c>
      <c r="L299" s="121"/>
      <c r="M299" s="107" t="e">
        <f>N298+$O$1</f>
        <v>#REF!</v>
      </c>
      <c r="N299" s="124"/>
      <c r="O299" s="91">
        <f>P298+$P$1</f>
        <v>0.0007241805555555556</v>
      </c>
      <c r="P299" s="121"/>
      <c r="Q299" s="78">
        <v>741</v>
      </c>
      <c r="R299" s="79">
        <v>741</v>
      </c>
      <c r="S299" s="118">
        <v>16.8</v>
      </c>
      <c r="T299" s="119">
        <v>90.8</v>
      </c>
      <c r="U299" s="101">
        <v>295</v>
      </c>
      <c r="V299" s="102">
        <v>624</v>
      </c>
      <c r="W299" s="103">
        <v>14.76</v>
      </c>
      <c r="X299" s="104">
        <v>70.28</v>
      </c>
      <c r="Y299" s="86">
        <f>Z298-1</f>
        <v>152</v>
      </c>
      <c r="Z299" s="115"/>
      <c r="AA299" s="90">
        <f>AB298+0.01</f>
        <v>6.859999999999999</v>
      </c>
      <c r="AB299" s="124"/>
      <c r="AC299" s="90">
        <f>AD298+0.01</f>
        <v>9.69</v>
      </c>
      <c r="AD299" s="124"/>
      <c r="AE299" s="90">
        <f>AF298+0.01</f>
        <v>14.58</v>
      </c>
      <c r="AF299" s="124"/>
      <c r="AG299" s="91">
        <f>AH298+$AM$3</f>
        <v>0.001443287037037037</v>
      </c>
      <c r="AH299" s="121"/>
      <c r="AI299" s="91">
        <f>AJ298+$AM$3</f>
        <v>0.001962685185185185</v>
      </c>
      <c r="AJ299" s="121"/>
      <c r="AK299" s="90">
        <f>AL298+0.01</f>
        <v>32.618799999999986</v>
      </c>
      <c r="AL299" s="124"/>
      <c r="AM299" s="91">
        <f>AN298+$AM$3</f>
        <v>0.0007319444444444445</v>
      </c>
      <c r="AN299" s="121"/>
    </row>
    <row r="300" spans="1:40" ht="11.25">
      <c r="A300" s="72">
        <f>B300</f>
        <v>152</v>
      </c>
      <c r="B300" s="110">
        <v>152</v>
      </c>
      <c r="C300" s="107">
        <f>D300</f>
        <v>6.73</v>
      </c>
      <c r="D300" s="124">
        <v>6.73</v>
      </c>
      <c r="E300" s="107">
        <f>F300</f>
        <v>9.2</v>
      </c>
      <c r="F300" s="124">
        <v>9.2</v>
      </c>
      <c r="G300" s="107">
        <f>H300</f>
        <v>13.79</v>
      </c>
      <c r="H300" s="124">
        <v>13.79</v>
      </c>
      <c r="I300" s="91">
        <f>J300</f>
        <v>0.0013343703703703703</v>
      </c>
      <c r="J300" s="121">
        <v>0.0013343703703703703</v>
      </c>
      <c r="K300" s="91">
        <f>L300</f>
        <v>0.0018125925925925922</v>
      </c>
      <c r="L300" s="121">
        <v>0.0018125925925925922</v>
      </c>
      <c r="M300" s="107" t="e">
        <f>N300</f>
        <v>#REF!</v>
      </c>
      <c r="N300" s="124" t="e">
        <f>N302-(#REF!-#REF!)/50</f>
        <v>#REF!</v>
      </c>
      <c r="O300" s="91">
        <f>P300</f>
        <v>0.0007251481481481482</v>
      </c>
      <c r="P300" s="121">
        <v>0.0007251481481481482</v>
      </c>
      <c r="Q300" s="78">
        <v>743</v>
      </c>
      <c r="R300" s="79">
        <v>743</v>
      </c>
      <c r="S300" s="118">
        <v>16.84</v>
      </c>
      <c r="T300" s="119">
        <v>91.04</v>
      </c>
      <c r="U300" s="101">
        <v>296</v>
      </c>
      <c r="V300" s="102">
        <v>625</v>
      </c>
      <c r="W300" s="103">
        <v>14.81</v>
      </c>
      <c r="X300" s="104">
        <v>70.46</v>
      </c>
      <c r="Y300" s="86">
        <f>Z300</f>
        <v>152</v>
      </c>
      <c r="Z300" s="115">
        <v>152</v>
      </c>
      <c r="AA300" s="90">
        <f>AB300</f>
        <v>6.86</v>
      </c>
      <c r="AB300" s="124">
        <v>6.86</v>
      </c>
      <c r="AC300" s="90">
        <f>AD300</f>
        <v>9.7</v>
      </c>
      <c r="AD300" s="124">
        <v>9.7</v>
      </c>
      <c r="AE300" s="90">
        <f>AF300</f>
        <v>14.59</v>
      </c>
      <c r="AF300" s="124">
        <v>14.59</v>
      </c>
      <c r="AG300" s="91">
        <f>AH300</f>
        <v>0.0014462962962962962</v>
      </c>
      <c r="AH300" s="121">
        <v>0.0014462962962962962</v>
      </c>
      <c r="AI300" s="91">
        <f>AJ300</f>
        <v>0.0019669444444444443</v>
      </c>
      <c r="AJ300" s="121">
        <v>0.0019669444444444443</v>
      </c>
      <c r="AK300" s="90">
        <f>AL300</f>
        <v>32.65919999999999</v>
      </c>
      <c r="AL300" s="124">
        <v>32.65919999999999</v>
      </c>
      <c r="AM300" s="91">
        <f>AN300</f>
        <v>0.0007328703703703704</v>
      </c>
      <c r="AN300" s="121">
        <v>0.0007328703703703704</v>
      </c>
    </row>
    <row r="301" spans="1:40" ht="11.25">
      <c r="A301" s="72">
        <f>B300-1</f>
        <v>151</v>
      </c>
      <c r="B301" s="110"/>
      <c r="C301" s="107">
        <f>D300+$O$1</f>
        <v>6.74</v>
      </c>
      <c r="D301" s="124"/>
      <c r="E301" s="107">
        <f>F300+$O$1</f>
        <v>9.209999999999999</v>
      </c>
      <c r="F301" s="124"/>
      <c r="G301" s="107">
        <f>H300+$O$1</f>
        <v>13.799999999999999</v>
      </c>
      <c r="H301" s="124"/>
      <c r="I301" s="91">
        <f>J300+$P$1</f>
        <v>0.0013344861111111112</v>
      </c>
      <c r="J301" s="121"/>
      <c r="K301" s="91">
        <f>L300+$P$1</f>
        <v>0.001812708333333333</v>
      </c>
      <c r="L301" s="121"/>
      <c r="M301" s="107" t="e">
        <f>N300+$O$1</f>
        <v>#REF!</v>
      </c>
      <c r="N301" s="124"/>
      <c r="O301" s="91">
        <f>P300+$P$1</f>
        <v>0.0007252638888888889</v>
      </c>
      <c r="P301" s="121"/>
      <c r="Q301" s="78">
        <v>744</v>
      </c>
      <c r="R301" s="79">
        <v>744</v>
      </c>
      <c r="S301" s="118">
        <v>16.88</v>
      </c>
      <c r="T301" s="119">
        <v>91.28</v>
      </c>
      <c r="U301" s="101">
        <v>297</v>
      </c>
      <c r="V301" s="102">
        <v>626</v>
      </c>
      <c r="W301" s="103">
        <v>14.86</v>
      </c>
      <c r="X301" s="104">
        <v>70.65</v>
      </c>
      <c r="Y301" s="86">
        <f>Z300-1</f>
        <v>151</v>
      </c>
      <c r="Z301" s="115"/>
      <c r="AA301" s="90">
        <f>AB300+0.01</f>
        <v>6.87</v>
      </c>
      <c r="AB301" s="124"/>
      <c r="AC301" s="90">
        <f>AD300+0.01</f>
        <v>9.709999999999999</v>
      </c>
      <c r="AD301" s="124"/>
      <c r="AE301" s="90">
        <f>AF300+0.01</f>
        <v>14.6</v>
      </c>
      <c r="AF301" s="124"/>
      <c r="AG301" s="91">
        <f>AH300+$AM$3</f>
        <v>0.001446412037037037</v>
      </c>
      <c r="AH301" s="121"/>
      <c r="AI301" s="91">
        <f>AJ300+$AM$3</f>
        <v>0.001967060185185185</v>
      </c>
      <c r="AJ301" s="121"/>
      <c r="AK301" s="90">
        <f>AL300+0.01</f>
        <v>32.66919999999999</v>
      </c>
      <c r="AL301" s="124"/>
      <c r="AM301" s="91">
        <f>AN300+$AM$3</f>
        <v>0.0007329861111111111</v>
      </c>
      <c r="AN301" s="121"/>
    </row>
    <row r="302" spans="1:40" ht="11.25">
      <c r="A302" s="72">
        <f>B302</f>
        <v>151</v>
      </c>
      <c r="B302" s="116">
        <v>151</v>
      </c>
      <c r="C302" s="107">
        <f>D302</f>
        <v>6.75</v>
      </c>
      <c r="D302" s="124">
        <v>6.75</v>
      </c>
      <c r="E302" s="107">
        <f>F302</f>
        <v>9.22</v>
      </c>
      <c r="F302" s="124">
        <v>9.22</v>
      </c>
      <c r="G302" s="107">
        <f>H302</f>
        <v>13.82</v>
      </c>
      <c r="H302" s="124">
        <v>13.82</v>
      </c>
      <c r="I302" s="91">
        <f>J302</f>
        <v>0.001337787037037037</v>
      </c>
      <c r="J302" s="121">
        <v>0.001337787037037037</v>
      </c>
      <c r="K302" s="91">
        <f>L302</f>
        <v>0.0018171759259259256</v>
      </c>
      <c r="L302" s="121">
        <v>0.0018171759259259256</v>
      </c>
      <c r="M302" s="107" t="e">
        <f>N302</f>
        <v>#REF!</v>
      </c>
      <c r="N302" s="124" t="e">
        <f>N304-(#REF!-#REF!)/50</f>
        <v>#REF!</v>
      </c>
      <c r="O302" s="91">
        <f>P302</f>
        <v>0.0007262314814814815</v>
      </c>
      <c r="P302" s="121">
        <v>0.0007262314814814815</v>
      </c>
      <c r="Q302" s="78">
        <v>746</v>
      </c>
      <c r="R302" s="79">
        <v>746</v>
      </c>
      <c r="S302" s="118">
        <v>16.92</v>
      </c>
      <c r="T302" s="119">
        <v>91.52</v>
      </c>
      <c r="U302" s="101">
        <v>298</v>
      </c>
      <c r="V302" s="102">
        <v>628</v>
      </c>
      <c r="W302" s="103">
        <v>14.9</v>
      </c>
      <c r="X302" s="104">
        <v>70.83</v>
      </c>
      <c r="Y302" s="86">
        <f>Z302</f>
        <v>151</v>
      </c>
      <c r="Z302" s="115">
        <v>151</v>
      </c>
      <c r="AA302" s="90">
        <f>AB302</f>
        <v>6.88</v>
      </c>
      <c r="AB302" s="124">
        <v>6.88</v>
      </c>
      <c r="AC302" s="90">
        <f>AD302</f>
        <v>9.72</v>
      </c>
      <c r="AD302" s="124">
        <v>9.72</v>
      </c>
      <c r="AE302" s="90">
        <f>AF302</f>
        <v>14.62</v>
      </c>
      <c r="AF302" s="124">
        <v>14.62</v>
      </c>
      <c r="AG302" s="91">
        <f>AH302</f>
        <v>0.0014494212962962963</v>
      </c>
      <c r="AH302" s="121">
        <v>0.0014494212962962963</v>
      </c>
      <c r="AI302" s="91">
        <f>AJ302</f>
        <v>0.0019713194444444444</v>
      </c>
      <c r="AJ302" s="121">
        <v>0.0019713194444444444</v>
      </c>
      <c r="AK302" s="90">
        <f>AL302</f>
        <v>32.709599999999995</v>
      </c>
      <c r="AL302" s="124">
        <v>32.709599999999995</v>
      </c>
      <c r="AM302" s="91">
        <f>AN302</f>
        <v>0.000733912037037037</v>
      </c>
      <c r="AN302" s="121">
        <v>0.000733912037037037</v>
      </c>
    </row>
    <row r="303" spans="1:40" ht="11.25">
      <c r="A303" s="72">
        <f>B302-1</f>
        <v>150</v>
      </c>
      <c r="B303" s="116"/>
      <c r="C303" s="107">
        <f>D302+$O$1</f>
        <v>6.76</v>
      </c>
      <c r="D303" s="124"/>
      <c r="E303" s="107">
        <f>F302+$O$1</f>
        <v>9.23</v>
      </c>
      <c r="F303" s="124"/>
      <c r="G303" s="107">
        <f>H302+$O$1</f>
        <v>13.83</v>
      </c>
      <c r="H303" s="124"/>
      <c r="I303" s="91">
        <f>J302+$P$1</f>
        <v>0.001337902777777778</v>
      </c>
      <c r="J303" s="121"/>
      <c r="K303" s="91">
        <f>L302+$P$1</f>
        <v>0.0018172916666666665</v>
      </c>
      <c r="L303" s="121"/>
      <c r="M303" s="107" t="e">
        <f>N302+$O$1</f>
        <v>#REF!</v>
      </c>
      <c r="N303" s="124"/>
      <c r="O303" s="91">
        <f>P302+$P$1</f>
        <v>0.0007263472222222222</v>
      </c>
      <c r="P303" s="121"/>
      <c r="Q303" s="78">
        <v>747</v>
      </c>
      <c r="R303" s="79">
        <v>747</v>
      </c>
      <c r="S303" s="118">
        <v>16.96</v>
      </c>
      <c r="T303" s="119">
        <v>91.76</v>
      </c>
      <c r="U303" s="101">
        <v>299</v>
      </c>
      <c r="V303" s="102">
        <v>629</v>
      </c>
      <c r="W303" s="103">
        <v>14.95</v>
      </c>
      <c r="X303" s="104">
        <v>71.02</v>
      </c>
      <c r="Y303" s="86">
        <f>Z302-1</f>
        <v>150</v>
      </c>
      <c r="Z303" s="115"/>
      <c r="AA303" s="90">
        <f>AB302+0.01</f>
        <v>6.89</v>
      </c>
      <c r="AB303" s="124"/>
      <c r="AC303" s="90">
        <f>AD302+0.01</f>
        <v>9.73</v>
      </c>
      <c r="AD303" s="124"/>
      <c r="AE303" s="90">
        <f>AF302+0.01</f>
        <v>14.629999999999999</v>
      </c>
      <c r="AF303" s="124"/>
      <c r="AG303" s="91">
        <f>AH302+$AM$3</f>
        <v>0.0014495370370370372</v>
      </c>
      <c r="AH303" s="121"/>
      <c r="AI303" s="91">
        <f>AJ302+$AM$3</f>
        <v>0.001971435185185185</v>
      </c>
      <c r="AJ303" s="121"/>
      <c r="AK303" s="90">
        <f>AL302+0.01</f>
        <v>32.71959999999999</v>
      </c>
      <c r="AL303" s="124"/>
      <c r="AM303" s="91">
        <f>AN302+$AM$3</f>
        <v>0.0007340277777777778</v>
      </c>
      <c r="AN303" s="121"/>
    </row>
    <row r="304" spans="1:40" ht="12" thickBot="1">
      <c r="A304" s="72">
        <f>B304</f>
        <v>150</v>
      </c>
      <c r="B304" s="110">
        <v>150</v>
      </c>
      <c r="C304" s="107">
        <f>D304</f>
        <v>6.76</v>
      </c>
      <c r="D304" s="122">
        <v>6.76</v>
      </c>
      <c r="E304" s="107">
        <f>F304</f>
        <v>9.24</v>
      </c>
      <c r="F304" s="122">
        <v>9.24</v>
      </c>
      <c r="G304" s="107">
        <f>H304</f>
        <v>13.85</v>
      </c>
      <c r="H304" s="122">
        <v>13.85</v>
      </c>
      <c r="I304" s="91">
        <f>J304</f>
        <v>0.0013412037037037038</v>
      </c>
      <c r="J304" s="123">
        <v>0.0013412037037037038</v>
      </c>
      <c r="K304" s="91">
        <f>L304</f>
        <v>0.001821759259259259</v>
      </c>
      <c r="L304" s="123">
        <v>0.001821759259259259</v>
      </c>
      <c r="M304" s="107">
        <f>N304</f>
        <v>32.76</v>
      </c>
      <c r="N304" s="122">
        <v>32.76</v>
      </c>
      <c r="O304" s="91">
        <f>P304</f>
        <v>0.0007273148148148148</v>
      </c>
      <c r="P304" s="123">
        <v>0.0007273148148148148</v>
      </c>
      <c r="Q304" s="125">
        <v>749</v>
      </c>
      <c r="R304" s="126">
        <v>749</v>
      </c>
      <c r="S304" s="127">
        <v>17</v>
      </c>
      <c r="T304" s="128">
        <v>92</v>
      </c>
      <c r="U304" s="129">
        <v>300</v>
      </c>
      <c r="V304" s="130">
        <v>630</v>
      </c>
      <c r="W304" s="131">
        <v>15</v>
      </c>
      <c r="X304" s="132">
        <v>71.2</v>
      </c>
      <c r="Y304" s="86">
        <f>Z304</f>
        <v>150</v>
      </c>
      <c r="Z304" s="115">
        <v>150</v>
      </c>
      <c r="AA304" s="90">
        <f>AB304</f>
        <v>6.89</v>
      </c>
      <c r="AB304" s="122">
        <v>6.89</v>
      </c>
      <c r="AC304" s="90">
        <f>AD304</f>
        <v>9.74</v>
      </c>
      <c r="AD304" s="122">
        <v>9.74</v>
      </c>
      <c r="AE304" s="90">
        <f>AF304</f>
        <v>14.64</v>
      </c>
      <c r="AF304" s="122">
        <v>14.64</v>
      </c>
      <c r="AG304" s="91">
        <f>AH304</f>
        <v>0.0014525462962962964</v>
      </c>
      <c r="AH304" s="123">
        <v>0.0014525462962962964</v>
      </c>
      <c r="AI304" s="91">
        <f>AJ304</f>
        <v>0.0019756944444444444</v>
      </c>
      <c r="AJ304" s="123">
        <v>0.0019756944444444444</v>
      </c>
      <c r="AK304" s="90">
        <f>AL304</f>
        <v>32.76</v>
      </c>
      <c r="AL304" s="122">
        <v>32.76</v>
      </c>
      <c r="AM304" s="91">
        <f>AN304</f>
        <v>0.0007349537037037037</v>
      </c>
      <c r="AN304" s="123">
        <v>0.0007349537037037037</v>
      </c>
    </row>
    <row r="305" spans="1:40" ht="11.25">
      <c r="A305" s="72">
        <f>B304-1</f>
        <v>149</v>
      </c>
      <c r="B305" s="110"/>
      <c r="C305" s="107">
        <f>D304+$O$1</f>
        <v>6.77</v>
      </c>
      <c r="D305" s="122"/>
      <c r="E305" s="107">
        <f>F304+$O$1</f>
        <v>9.25</v>
      </c>
      <c r="F305" s="122"/>
      <c r="G305" s="107">
        <f>H304+$O$1</f>
        <v>13.86</v>
      </c>
      <c r="H305" s="122"/>
      <c r="I305" s="91">
        <f>J304+$P$1</f>
        <v>0.0013413194444444447</v>
      </c>
      <c r="J305" s="123"/>
      <c r="K305" s="91">
        <f>L304+$P$1</f>
        <v>0.001821875</v>
      </c>
      <c r="L305" s="123"/>
      <c r="M305" s="107">
        <f>N304+$O$1</f>
        <v>32.769999999999996</v>
      </c>
      <c r="N305" s="122"/>
      <c r="O305" s="91">
        <f>P304+$P$1</f>
        <v>0.0007274305555555555</v>
      </c>
      <c r="P305" s="123"/>
      <c r="Y305" s="86">
        <f>Z304-1</f>
        <v>149</v>
      </c>
      <c r="Z305" s="115"/>
      <c r="AA305" s="90">
        <f>AB304+0.01</f>
        <v>6.8999999999999995</v>
      </c>
      <c r="AB305" s="122"/>
      <c r="AC305" s="90">
        <f>AD304+0.01</f>
        <v>9.75</v>
      </c>
      <c r="AD305" s="122"/>
      <c r="AE305" s="90">
        <f>AF304+0.01</f>
        <v>14.65</v>
      </c>
      <c r="AF305" s="122"/>
      <c r="AG305" s="91">
        <f>AH304+$AM$3</f>
        <v>0.0014526620370370372</v>
      </c>
      <c r="AH305" s="123"/>
      <c r="AI305" s="91">
        <f>AJ304+$AM$3</f>
        <v>0.001975810185185185</v>
      </c>
      <c r="AJ305" s="123"/>
      <c r="AK305" s="90">
        <f>AL304+0.01</f>
        <v>32.769999999999996</v>
      </c>
      <c r="AL305" s="122"/>
      <c r="AM305" s="91">
        <f>AN304+$AM$3</f>
        <v>0.0007350694444444444</v>
      </c>
      <c r="AN305" s="123"/>
    </row>
    <row r="306" spans="1:40" ht="11.25">
      <c r="A306" s="72">
        <f>B306</f>
        <v>149</v>
      </c>
      <c r="B306" s="110">
        <v>149</v>
      </c>
      <c r="C306" s="107">
        <f>D306</f>
        <v>6.77</v>
      </c>
      <c r="D306" s="124">
        <v>6.77</v>
      </c>
      <c r="E306" s="107">
        <f>F306</f>
        <v>9.26</v>
      </c>
      <c r="F306" s="124">
        <v>9.26</v>
      </c>
      <c r="G306" s="107">
        <f>H306</f>
        <v>13.88</v>
      </c>
      <c r="H306" s="124">
        <v>13.88</v>
      </c>
      <c r="I306" s="91">
        <f>J306</f>
        <v>0.0013450000000000033</v>
      </c>
      <c r="J306" s="121">
        <v>0.0013450000000000033</v>
      </c>
      <c r="K306" s="91">
        <f>L306</f>
        <v>0.0018268518518518534</v>
      </c>
      <c r="L306" s="121">
        <v>0.0018268518518518534</v>
      </c>
      <c r="M306" s="107" t="e">
        <f>N306</f>
        <v>#REF!</v>
      </c>
      <c r="N306" s="124" t="e">
        <f>N308-(#REF!-#REF!)/50</f>
        <v>#REF!</v>
      </c>
      <c r="O306" s="91">
        <f>P306</f>
        <v>0.0007285185185185198</v>
      </c>
      <c r="P306" s="121">
        <v>0.0007285185185185198</v>
      </c>
      <c r="Y306" s="86">
        <f>Z306</f>
        <v>149</v>
      </c>
      <c r="Z306" s="115">
        <v>149</v>
      </c>
      <c r="AA306" s="90">
        <f>AB306</f>
        <v>6.9</v>
      </c>
      <c r="AB306" s="124">
        <v>6.9</v>
      </c>
      <c r="AC306" s="90">
        <f>AD306</f>
        <v>9.76</v>
      </c>
      <c r="AD306" s="124">
        <v>9.76</v>
      </c>
      <c r="AE306" s="90">
        <f>AF306</f>
        <v>14.67</v>
      </c>
      <c r="AF306" s="124">
        <v>14.67</v>
      </c>
      <c r="AG306" s="91">
        <f>AH306</f>
        <v>0.0014560185185185197</v>
      </c>
      <c r="AH306" s="121">
        <v>0.0014560185185185197</v>
      </c>
      <c r="AI306" s="91">
        <f>AJ306</f>
        <v>0.001980555555555546</v>
      </c>
      <c r="AJ306" s="121">
        <v>0.001980555555555546</v>
      </c>
      <c r="AK306" s="90">
        <f>AL306</f>
        <v>32.81600000000013</v>
      </c>
      <c r="AL306" s="124">
        <v>32.81600000000013</v>
      </c>
      <c r="AM306" s="91">
        <f>AN306</f>
        <v>0.0007361111111111113</v>
      </c>
      <c r="AN306" s="121">
        <v>0.0007361111111111113</v>
      </c>
    </row>
    <row r="307" spans="1:40" ht="11.25">
      <c r="A307" s="72">
        <f>B306-1</f>
        <v>148</v>
      </c>
      <c r="B307" s="110"/>
      <c r="C307" s="107">
        <f>D306+$O$1</f>
        <v>6.779999999999999</v>
      </c>
      <c r="D307" s="124"/>
      <c r="E307" s="107">
        <f>F306+$O$1</f>
        <v>9.27</v>
      </c>
      <c r="F307" s="124"/>
      <c r="G307" s="107">
        <f>H306+$O$1</f>
        <v>13.89</v>
      </c>
      <c r="H307" s="124"/>
      <c r="I307" s="91">
        <f>J306+$P$1</f>
        <v>0.0013451157407407442</v>
      </c>
      <c r="J307" s="121"/>
      <c r="K307" s="91">
        <f>L306+$P$1</f>
        <v>0.0018269675925925942</v>
      </c>
      <c r="L307" s="121"/>
      <c r="M307" s="107" t="e">
        <f>N306+$O$1</f>
        <v>#REF!</v>
      </c>
      <c r="N307" s="124"/>
      <c r="O307" s="91">
        <f>P306+$P$1</f>
        <v>0.0007286342592592606</v>
      </c>
      <c r="P307" s="121"/>
      <c r="Y307" s="86">
        <f>Z306-1</f>
        <v>148</v>
      </c>
      <c r="Z307" s="115"/>
      <c r="AA307" s="90">
        <f>AB306+0.01</f>
        <v>6.91</v>
      </c>
      <c r="AB307" s="124"/>
      <c r="AC307" s="90">
        <f>AD306+0.01</f>
        <v>9.77</v>
      </c>
      <c r="AD307" s="124"/>
      <c r="AE307" s="90">
        <f>AF306+0.01</f>
        <v>14.68</v>
      </c>
      <c r="AF307" s="124"/>
      <c r="AG307" s="91">
        <f>AH306+$AM$3</f>
        <v>0.0014561342592592605</v>
      </c>
      <c r="AH307" s="121"/>
      <c r="AI307" s="91">
        <f>AJ306+$AM$3</f>
        <v>0.001980671296296287</v>
      </c>
      <c r="AJ307" s="121"/>
      <c r="AK307" s="90">
        <f>AL306+0.01</f>
        <v>32.82600000000013</v>
      </c>
      <c r="AL307" s="124"/>
      <c r="AM307" s="91">
        <f>AN306+$AM$3</f>
        <v>0.0007362268518518521</v>
      </c>
      <c r="AN307" s="121"/>
    </row>
    <row r="308" spans="1:40" ht="11.25">
      <c r="A308" s="72">
        <f>B308</f>
        <v>148</v>
      </c>
      <c r="B308" s="116">
        <v>148</v>
      </c>
      <c r="C308" s="107">
        <f>D308</f>
        <v>6.79</v>
      </c>
      <c r="D308" s="124">
        <v>6.79</v>
      </c>
      <c r="E308" s="107">
        <f>F308</f>
        <v>9.29</v>
      </c>
      <c r="F308" s="124">
        <v>9.29</v>
      </c>
      <c r="G308" s="107">
        <f>H308</f>
        <v>13.91</v>
      </c>
      <c r="H308" s="124">
        <v>13.91</v>
      </c>
      <c r="I308" s="91">
        <f>J308</f>
        <v>0.0013487962962962995</v>
      </c>
      <c r="J308" s="121">
        <v>0.0013487962962962995</v>
      </c>
      <c r="K308" s="91">
        <f>L308</f>
        <v>0.001831944444444446</v>
      </c>
      <c r="L308" s="121">
        <v>0.001831944444444446</v>
      </c>
      <c r="M308" s="107" t="e">
        <f>N308</f>
        <v>#REF!</v>
      </c>
      <c r="N308" s="124" t="e">
        <f>N310-(#REF!-#REF!)/50</f>
        <v>#REF!</v>
      </c>
      <c r="O308" s="91">
        <f>P308</f>
        <v>0.0007297222222222235</v>
      </c>
      <c r="P308" s="121">
        <v>0.0007297222222222235</v>
      </c>
      <c r="Y308" s="86">
        <f>Z308</f>
        <v>148</v>
      </c>
      <c r="Z308" s="115">
        <v>148</v>
      </c>
      <c r="AA308" s="90">
        <f>AB308</f>
        <v>6.92</v>
      </c>
      <c r="AB308" s="124">
        <v>6.92</v>
      </c>
      <c r="AC308" s="90">
        <f>AD308</f>
        <v>9.79</v>
      </c>
      <c r="AD308" s="124">
        <v>9.79</v>
      </c>
      <c r="AE308" s="90">
        <f>AF308</f>
        <v>14.69</v>
      </c>
      <c r="AF308" s="124">
        <v>14.69</v>
      </c>
      <c r="AG308" s="91">
        <f>AH308</f>
        <v>0.0014594907407407419</v>
      </c>
      <c r="AH308" s="121">
        <v>0.0014594907407407419</v>
      </c>
      <c r="AI308" s="91">
        <f>AJ308</f>
        <v>0.0019854166666666575</v>
      </c>
      <c r="AJ308" s="121">
        <v>0.0019854166666666575</v>
      </c>
      <c r="AK308" s="90">
        <f>AL308</f>
        <v>32.87200000000013</v>
      </c>
      <c r="AL308" s="124">
        <v>32.87200000000013</v>
      </c>
      <c r="AM308" s="91">
        <f>AN308</f>
        <v>0.0007372685185185187</v>
      </c>
      <c r="AN308" s="121">
        <v>0.0007372685185185187</v>
      </c>
    </row>
    <row r="309" spans="1:40" ht="11.25">
      <c r="A309" s="72">
        <f>B308-1</f>
        <v>147</v>
      </c>
      <c r="B309" s="116"/>
      <c r="C309" s="107">
        <f>D308+$O$1</f>
        <v>6.8</v>
      </c>
      <c r="D309" s="124"/>
      <c r="E309" s="107">
        <f>F308+$O$1</f>
        <v>9.299999999999999</v>
      </c>
      <c r="F309" s="124"/>
      <c r="G309" s="107">
        <f>H308+$O$1</f>
        <v>13.92</v>
      </c>
      <c r="H309" s="124"/>
      <c r="I309" s="91">
        <f>J308+$P$1</f>
        <v>0.0013489120370370404</v>
      </c>
      <c r="J309" s="121"/>
      <c r="K309" s="91">
        <f>L308+$P$1</f>
        <v>0.0018320601851851868</v>
      </c>
      <c r="L309" s="121"/>
      <c r="M309" s="107" t="e">
        <f>N308+$O$1</f>
        <v>#REF!</v>
      </c>
      <c r="N309" s="124"/>
      <c r="O309" s="91">
        <f>P308+$P$1</f>
        <v>0.0007298379629629642</v>
      </c>
      <c r="P309" s="121"/>
      <c r="Y309" s="86">
        <f>Z308-1</f>
        <v>147</v>
      </c>
      <c r="Z309" s="115"/>
      <c r="AA309" s="90">
        <f>AB308+0.01</f>
        <v>6.93</v>
      </c>
      <c r="AB309" s="124"/>
      <c r="AC309" s="90">
        <f>AD308+0.01</f>
        <v>9.799999999999999</v>
      </c>
      <c r="AD309" s="124"/>
      <c r="AE309" s="90">
        <f>AF308+0.01</f>
        <v>14.7</v>
      </c>
      <c r="AF309" s="124"/>
      <c r="AG309" s="91">
        <f>AH308+$AM$3</f>
        <v>0.0014596064814814827</v>
      </c>
      <c r="AH309" s="121"/>
      <c r="AI309" s="91">
        <f>AJ308+$AM$3</f>
        <v>0.001985532407407398</v>
      </c>
      <c r="AJ309" s="121"/>
      <c r="AK309" s="90">
        <f>AL308+0.01</f>
        <v>32.882000000000126</v>
      </c>
      <c r="AL309" s="124"/>
      <c r="AM309" s="91">
        <f>AN308+$AM$3</f>
        <v>0.0007373842592592595</v>
      </c>
      <c r="AN309" s="121"/>
    </row>
    <row r="310" spans="1:40" ht="11.25">
      <c r="A310" s="72">
        <f>B310</f>
        <v>147</v>
      </c>
      <c r="B310" s="110">
        <v>147</v>
      </c>
      <c r="C310" s="107">
        <f>D310</f>
        <v>6.8</v>
      </c>
      <c r="D310" s="124">
        <v>6.8</v>
      </c>
      <c r="E310" s="107">
        <f>F310</f>
        <v>9.31</v>
      </c>
      <c r="F310" s="124">
        <v>9.31</v>
      </c>
      <c r="G310" s="107">
        <f>H310</f>
        <v>13.94</v>
      </c>
      <c r="H310" s="124">
        <v>13.94</v>
      </c>
      <c r="I310" s="91">
        <f>J310</f>
        <v>0.0013525925925925958</v>
      </c>
      <c r="J310" s="121">
        <v>0.0013525925925925958</v>
      </c>
      <c r="K310" s="91">
        <f>L310</f>
        <v>0.0018370370370370385</v>
      </c>
      <c r="L310" s="121">
        <v>0.0018370370370370385</v>
      </c>
      <c r="M310" s="107" t="e">
        <f>N310</f>
        <v>#REF!</v>
      </c>
      <c r="N310" s="124" t="e">
        <f>N312-(#REF!-#REF!)/50</f>
        <v>#REF!</v>
      </c>
      <c r="O310" s="91">
        <f>P310</f>
        <v>0.0007309259259259272</v>
      </c>
      <c r="P310" s="121">
        <v>0.0007309259259259272</v>
      </c>
      <c r="Y310" s="86">
        <f>Z310</f>
        <v>147</v>
      </c>
      <c r="Z310" s="115">
        <v>147</v>
      </c>
      <c r="AA310" s="90">
        <f>AB310</f>
        <v>6.93</v>
      </c>
      <c r="AB310" s="124">
        <v>6.93</v>
      </c>
      <c r="AC310" s="90">
        <f>AD310</f>
        <v>9.81</v>
      </c>
      <c r="AD310" s="124">
        <v>9.81</v>
      </c>
      <c r="AE310" s="90">
        <f>AF310</f>
        <v>14.72</v>
      </c>
      <c r="AF310" s="124">
        <v>14.72</v>
      </c>
      <c r="AG310" s="91">
        <f>AH310</f>
        <v>0.001462962962962964</v>
      </c>
      <c r="AH310" s="121">
        <v>0.001462962962962964</v>
      </c>
      <c r="AI310" s="91">
        <f>AJ310</f>
        <v>0.0019902777777777688</v>
      </c>
      <c r="AJ310" s="121">
        <v>0.0019902777777777688</v>
      </c>
      <c r="AK310" s="90">
        <f>AL310</f>
        <v>32.928000000000125</v>
      </c>
      <c r="AL310" s="124">
        <v>32.928000000000125</v>
      </c>
      <c r="AM310" s="91">
        <f>AN310</f>
        <v>0.0007384259259259261</v>
      </c>
      <c r="AN310" s="121">
        <v>0.0007384259259259261</v>
      </c>
    </row>
    <row r="311" spans="1:40" ht="11.25">
      <c r="A311" s="72">
        <f>B310-1</f>
        <v>146</v>
      </c>
      <c r="B311" s="110"/>
      <c r="C311" s="107">
        <f>D310+$O$1</f>
        <v>6.81</v>
      </c>
      <c r="D311" s="124"/>
      <c r="E311" s="107">
        <f>F310+$O$1</f>
        <v>9.32</v>
      </c>
      <c r="F311" s="124"/>
      <c r="G311" s="107">
        <f>H310+$O$1</f>
        <v>13.95</v>
      </c>
      <c r="H311" s="124"/>
      <c r="I311" s="91">
        <f>J310+$P$1</f>
        <v>0.0013527083333333366</v>
      </c>
      <c r="J311" s="121"/>
      <c r="K311" s="91">
        <f>L310+$P$1</f>
        <v>0.0018371527777777793</v>
      </c>
      <c r="L311" s="121"/>
      <c r="M311" s="107" t="e">
        <f>N310+$O$1</f>
        <v>#REF!</v>
      </c>
      <c r="N311" s="124"/>
      <c r="O311" s="91">
        <f>P310+$P$1</f>
        <v>0.0007310416666666679</v>
      </c>
      <c r="P311" s="121"/>
      <c r="Y311" s="86">
        <f>Z310-1</f>
        <v>146</v>
      </c>
      <c r="Z311" s="115"/>
      <c r="AA311" s="90">
        <f>AB310+0.01</f>
        <v>6.9399999999999995</v>
      </c>
      <c r="AB311" s="124"/>
      <c r="AC311" s="90">
        <f>AD310+0.01</f>
        <v>9.82</v>
      </c>
      <c r="AD311" s="124"/>
      <c r="AE311" s="90">
        <f>AF310+0.01</f>
        <v>14.73</v>
      </c>
      <c r="AF311" s="124"/>
      <c r="AG311" s="91">
        <f>AH310+$AM$3</f>
        <v>0.001463078703703705</v>
      </c>
      <c r="AH311" s="121"/>
      <c r="AI311" s="91">
        <f>AJ310+$AM$3</f>
        <v>0.0019903935185185094</v>
      </c>
      <c r="AJ311" s="121"/>
      <c r="AK311" s="90">
        <f>AL310+0.01</f>
        <v>32.93800000000012</v>
      </c>
      <c r="AL311" s="124"/>
      <c r="AM311" s="91">
        <f>AN310+$AM$3</f>
        <v>0.0007385416666666669</v>
      </c>
      <c r="AN311" s="121"/>
    </row>
    <row r="312" spans="1:40" ht="11.25">
      <c r="A312" s="72">
        <f>B312</f>
        <v>146</v>
      </c>
      <c r="B312" s="110">
        <v>146</v>
      </c>
      <c r="C312" s="107">
        <f>D312</f>
        <v>6.82</v>
      </c>
      <c r="D312" s="124">
        <v>6.82</v>
      </c>
      <c r="E312" s="107">
        <f>F312</f>
        <v>9.34</v>
      </c>
      <c r="F312" s="124">
        <v>9.34</v>
      </c>
      <c r="G312" s="107">
        <f>H312</f>
        <v>13.97</v>
      </c>
      <c r="H312" s="124">
        <v>13.97</v>
      </c>
      <c r="I312" s="91">
        <f>J312</f>
        <v>0.001356388888888892</v>
      </c>
      <c r="J312" s="121">
        <v>0.001356388888888892</v>
      </c>
      <c r="K312" s="91">
        <f>L312</f>
        <v>0.001842129629629631</v>
      </c>
      <c r="L312" s="121">
        <v>0.001842129629629631</v>
      </c>
      <c r="M312" s="107" t="e">
        <f>N312</f>
        <v>#REF!</v>
      </c>
      <c r="N312" s="124" t="e">
        <f>N314-(#REF!-#REF!)/50</f>
        <v>#REF!</v>
      </c>
      <c r="O312" s="91">
        <f>P312</f>
        <v>0.0007321296296296309</v>
      </c>
      <c r="P312" s="121">
        <v>0.0007321296296296309</v>
      </c>
      <c r="Y312" s="86">
        <f>Z312</f>
        <v>146</v>
      </c>
      <c r="Z312" s="115">
        <v>146</v>
      </c>
      <c r="AA312" s="90">
        <f>AB312</f>
        <v>6.95</v>
      </c>
      <c r="AB312" s="124">
        <v>6.95</v>
      </c>
      <c r="AC312" s="90">
        <f>AD312</f>
        <v>9.83</v>
      </c>
      <c r="AD312" s="124">
        <v>9.83</v>
      </c>
      <c r="AE312" s="90">
        <f>AF312</f>
        <v>14.75</v>
      </c>
      <c r="AF312" s="124">
        <v>14.75</v>
      </c>
      <c r="AG312" s="91">
        <f>AH312</f>
        <v>0.0014664351851851863</v>
      </c>
      <c r="AH312" s="121">
        <v>0.0014664351851851863</v>
      </c>
      <c r="AI312" s="91">
        <f>AJ312</f>
        <v>0.00199513888888888</v>
      </c>
      <c r="AJ312" s="121">
        <v>0.00199513888888888</v>
      </c>
      <c r="AK312" s="90">
        <f>AL312</f>
        <v>32.98400000000012</v>
      </c>
      <c r="AL312" s="124">
        <v>32.98400000000012</v>
      </c>
      <c r="AM312" s="91">
        <f>AN312</f>
        <v>0.0007395833333333335</v>
      </c>
      <c r="AN312" s="121">
        <v>0.0007395833333333335</v>
      </c>
    </row>
    <row r="313" spans="1:40" ht="11.25">
      <c r="A313" s="72">
        <f>B312-1</f>
        <v>145</v>
      </c>
      <c r="B313" s="110"/>
      <c r="C313" s="107">
        <f>D312+$O$1</f>
        <v>6.83</v>
      </c>
      <c r="D313" s="124"/>
      <c r="E313" s="107">
        <f>F312+$O$1</f>
        <v>9.35</v>
      </c>
      <c r="F313" s="124"/>
      <c r="G313" s="107">
        <f>H312+$O$1</f>
        <v>13.98</v>
      </c>
      <c r="H313" s="124"/>
      <c r="I313" s="91">
        <f>J312+$P$1</f>
        <v>0.0013565046296296328</v>
      </c>
      <c r="J313" s="121"/>
      <c r="K313" s="91">
        <f>L312+$P$1</f>
        <v>0.001842245370370372</v>
      </c>
      <c r="L313" s="121"/>
      <c r="M313" s="107" t="e">
        <f>N312+$O$1</f>
        <v>#REF!</v>
      </c>
      <c r="N313" s="124"/>
      <c r="O313" s="91">
        <f>P312+$P$1</f>
        <v>0.0007322453703703716</v>
      </c>
      <c r="P313" s="121"/>
      <c r="Y313" s="86">
        <f>Z312-1</f>
        <v>145</v>
      </c>
      <c r="Z313" s="115"/>
      <c r="AA313" s="90">
        <f>AB312+0.01</f>
        <v>6.96</v>
      </c>
      <c r="AB313" s="124"/>
      <c r="AC313" s="90">
        <f>AD312+0.01</f>
        <v>9.84</v>
      </c>
      <c r="AD313" s="124"/>
      <c r="AE313" s="90">
        <f>AF312+0.01</f>
        <v>14.76</v>
      </c>
      <c r="AF313" s="124"/>
      <c r="AG313" s="91">
        <f>AH312+$AM$3</f>
        <v>0.0014665509259259271</v>
      </c>
      <c r="AH313" s="121"/>
      <c r="AI313" s="91">
        <f>AJ312+$AM$3</f>
        <v>0.0019952546296296207</v>
      </c>
      <c r="AJ313" s="121"/>
      <c r="AK313" s="90">
        <f>AL312+0.01</f>
        <v>32.99400000000012</v>
      </c>
      <c r="AL313" s="124"/>
      <c r="AM313" s="91">
        <f>AN312+$AM$3</f>
        <v>0.0007396990740740743</v>
      </c>
      <c r="AN313" s="121"/>
    </row>
    <row r="314" spans="1:40" ht="11.25">
      <c r="A314" s="72">
        <f>B314</f>
        <v>145</v>
      </c>
      <c r="B314" s="116">
        <v>145</v>
      </c>
      <c r="C314" s="107">
        <f>D314</f>
        <v>6.83</v>
      </c>
      <c r="D314" s="124">
        <v>6.83</v>
      </c>
      <c r="E314" s="107">
        <f>F314</f>
        <v>9.36</v>
      </c>
      <c r="F314" s="124">
        <v>9.36</v>
      </c>
      <c r="G314" s="107">
        <f>H314</f>
        <v>14.01</v>
      </c>
      <c r="H314" s="124">
        <v>14.01</v>
      </c>
      <c r="I314" s="91">
        <f>J314</f>
        <v>0.0013601851851851882</v>
      </c>
      <c r="J314" s="121">
        <v>0.0013601851851851882</v>
      </c>
      <c r="K314" s="91">
        <f>L314</f>
        <v>0.0018472222222222236</v>
      </c>
      <c r="L314" s="121">
        <v>0.0018472222222222236</v>
      </c>
      <c r="M314" s="107" t="e">
        <f>N314</f>
        <v>#REF!</v>
      </c>
      <c r="N314" s="124" t="e">
        <f>N316-(#REF!-#REF!)/50</f>
        <v>#REF!</v>
      </c>
      <c r="O314" s="91">
        <f>P314</f>
        <v>0.0007333333333333345</v>
      </c>
      <c r="P314" s="121">
        <v>0.0007333333333333345</v>
      </c>
      <c r="Y314" s="86">
        <f>Z314</f>
        <v>145</v>
      </c>
      <c r="Z314" s="115">
        <v>145</v>
      </c>
      <c r="AA314" s="90">
        <f>AB314</f>
        <v>6.96</v>
      </c>
      <c r="AB314" s="124">
        <v>6.96</v>
      </c>
      <c r="AC314" s="90">
        <f>AD314</f>
        <v>9.85</v>
      </c>
      <c r="AD314" s="124">
        <v>9.85</v>
      </c>
      <c r="AE314" s="90">
        <f>AF314</f>
        <v>14.77</v>
      </c>
      <c r="AF314" s="124">
        <v>14.77</v>
      </c>
      <c r="AG314" s="91">
        <f>AH314</f>
        <v>0.0014699074074074085</v>
      </c>
      <c r="AH314" s="121">
        <v>0.0014699074074074085</v>
      </c>
      <c r="AI314" s="91">
        <f>AJ314</f>
        <v>0.0019999999999999914</v>
      </c>
      <c r="AJ314" s="121">
        <v>0.0019999999999999914</v>
      </c>
      <c r="AK314" s="90">
        <f>AL314</f>
        <v>33.04000000000012</v>
      </c>
      <c r="AL314" s="124">
        <v>33.04000000000012</v>
      </c>
      <c r="AM314" s="91">
        <f>AN314</f>
        <v>0.0007407407407407409</v>
      </c>
      <c r="AN314" s="121">
        <v>0.0007407407407407409</v>
      </c>
    </row>
    <row r="315" spans="1:40" ht="11.25">
      <c r="A315" s="72">
        <f>B314-1</f>
        <v>144</v>
      </c>
      <c r="B315" s="116"/>
      <c r="C315" s="107">
        <f>D314+$O$1</f>
        <v>6.84</v>
      </c>
      <c r="D315" s="124"/>
      <c r="E315" s="107">
        <f>F314+$O$1</f>
        <v>9.37</v>
      </c>
      <c r="F315" s="124"/>
      <c r="G315" s="107">
        <f>H314+$O$1</f>
        <v>14.02</v>
      </c>
      <c r="H315" s="124"/>
      <c r="I315" s="91">
        <f>J314+$P$1</f>
        <v>0.001360300925925929</v>
      </c>
      <c r="J315" s="121"/>
      <c r="K315" s="91">
        <f>L314+$P$1</f>
        <v>0.0018473379629629645</v>
      </c>
      <c r="L315" s="121"/>
      <c r="M315" s="107" t="e">
        <f>N314+$O$1</f>
        <v>#REF!</v>
      </c>
      <c r="N315" s="124"/>
      <c r="O315" s="91">
        <f>P314+$P$1</f>
        <v>0.0007334490740740753</v>
      </c>
      <c r="P315" s="121"/>
      <c r="Y315" s="86">
        <f>Z314-1</f>
        <v>144</v>
      </c>
      <c r="Z315" s="115"/>
      <c r="AA315" s="90">
        <f>AB314+0.01</f>
        <v>6.97</v>
      </c>
      <c r="AB315" s="124"/>
      <c r="AC315" s="90">
        <f>AD314+0.01</f>
        <v>9.86</v>
      </c>
      <c r="AD315" s="124"/>
      <c r="AE315" s="90">
        <f>AF314+0.01</f>
        <v>14.78</v>
      </c>
      <c r="AF315" s="124"/>
      <c r="AG315" s="91">
        <f>AH314+$AM$3</f>
        <v>0.0014700231481481493</v>
      </c>
      <c r="AH315" s="121"/>
      <c r="AI315" s="91">
        <f>AJ314+$AM$3</f>
        <v>0.002000115740740732</v>
      </c>
      <c r="AJ315" s="121"/>
      <c r="AK315" s="90">
        <f>AL314+0.01</f>
        <v>33.05000000000012</v>
      </c>
      <c r="AL315" s="124"/>
      <c r="AM315" s="91">
        <f>AN314+$AM$3</f>
        <v>0.0007408564814814817</v>
      </c>
      <c r="AN315" s="121"/>
    </row>
    <row r="316" spans="1:40" ht="11.25">
      <c r="A316" s="72">
        <f>B316</f>
        <v>144</v>
      </c>
      <c r="B316" s="110">
        <v>144</v>
      </c>
      <c r="C316" s="107">
        <f>D316</f>
        <v>6.85</v>
      </c>
      <c r="D316" s="124">
        <v>6.85</v>
      </c>
      <c r="E316" s="107">
        <f>F316</f>
        <v>9.38</v>
      </c>
      <c r="F316" s="124">
        <v>9.38</v>
      </c>
      <c r="G316" s="107">
        <f>H316</f>
        <v>14.04</v>
      </c>
      <c r="H316" s="124">
        <v>14.04</v>
      </c>
      <c r="I316" s="91">
        <f>J316</f>
        <v>0.0013639814814814845</v>
      </c>
      <c r="J316" s="121">
        <v>0.0013639814814814845</v>
      </c>
      <c r="K316" s="91">
        <f>L316</f>
        <v>0.0018523148148148162</v>
      </c>
      <c r="L316" s="121">
        <v>0.0018523148148148162</v>
      </c>
      <c r="M316" s="107" t="e">
        <f>N316</f>
        <v>#REF!</v>
      </c>
      <c r="N316" s="124" t="e">
        <f>N318-(#REF!-#REF!)/50</f>
        <v>#REF!</v>
      </c>
      <c r="O316" s="91">
        <f>P316</f>
        <v>0.0007345370370370382</v>
      </c>
      <c r="P316" s="121">
        <v>0.0007345370370370382</v>
      </c>
      <c r="Y316" s="86">
        <f>Z316</f>
        <v>144</v>
      </c>
      <c r="Z316" s="115">
        <v>144</v>
      </c>
      <c r="AA316" s="90">
        <f>AB316</f>
        <v>6.97</v>
      </c>
      <c r="AB316" s="124">
        <v>6.97</v>
      </c>
      <c r="AC316" s="90">
        <f>AD316</f>
        <v>9.88</v>
      </c>
      <c r="AD316" s="124">
        <v>9.88</v>
      </c>
      <c r="AE316" s="90">
        <f>AF316</f>
        <v>14.8</v>
      </c>
      <c r="AF316" s="124">
        <v>14.8</v>
      </c>
      <c r="AG316" s="91">
        <f>AH316</f>
        <v>0.0014733796296296307</v>
      </c>
      <c r="AH316" s="121">
        <v>0.0014733796296296307</v>
      </c>
      <c r="AI316" s="91">
        <f>AJ316</f>
        <v>0.0020048611111111027</v>
      </c>
      <c r="AJ316" s="121">
        <v>0.0020048611111111027</v>
      </c>
      <c r="AK316" s="90">
        <f>AL316</f>
        <v>33.09600000000012</v>
      </c>
      <c r="AL316" s="124">
        <v>33.09600000000012</v>
      </c>
      <c r="AM316" s="91">
        <f>AN316</f>
        <v>0.0007418981481481483</v>
      </c>
      <c r="AN316" s="121">
        <v>0.0007418981481481483</v>
      </c>
    </row>
    <row r="317" spans="1:40" ht="11.25">
      <c r="A317" s="72">
        <f>B316-1</f>
        <v>143</v>
      </c>
      <c r="B317" s="110"/>
      <c r="C317" s="107">
        <f>D316+$O$1</f>
        <v>6.859999999999999</v>
      </c>
      <c r="D317" s="124"/>
      <c r="E317" s="107">
        <f>F316+$O$1</f>
        <v>9.39</v>
      </c>
      <c r="F317" s="124"/>
      <c r="G317" s="107">
        <f>H316+$O$1</f>
        <v>14.049999999999999</v>
      </c>
      <c r="H317" s="124"/>
      <c r="I317" s="91">
        <f>J316+$P$1</f>
        <v>0.0013640972222222253</v>
      </c>
      <c r="J317" s="121"/>
      <c r="K317" s="91">
        <f>L316+$P$1</f>
        <v>0.001852430555555557</v>
      </c>
      <c r="L317" s="121"/>
      <c r="M317" s="107" t="e">
        <f>N316+$O$1</f>
        <v>#REF!</v>
      </c>
      <c r="N317" s="124"/>
      <c r="O317" s="91">
        <f>P316+$P$1</f>
        <v>0.000734652777777779</v>
      </c>
      <c r="P317" s="121"/>
      <c r="Y317" s="86">
        <f>Z316-1</f>
        <v>143</v>
      </c>
      <c r="Z317" s="115"/>
      <c r="AA317" s="90">
        <f>AB316+0.01</f>
        <v>6.9799999999999995</v>
      </c>
      <c r="AB317" s="124"/>
      <c r="AC317" s="90">
        <f>AD316+0.01</f>
        <v>9.89</v>
      </c>
      <c r="AD317" s="124"/>
      <c r="AE317" s="90">
        <f>AF316+0.01</f>
        <v>14.81</v>
      </c>
      <c r="AF317" s="124"/>
      <c r="AG317" s="91">
        <f>AH316+$AM$3</f>
        <v>0.0014734953703703715</v>
      </c>
      <c r="AH317" s="121"/>
      <c r="AI317" s="91">
        <f>AJ316+$AM$3</f>
        <v>0.0020049768518518433</v>
      </c>
      <c r="AJ317" s="121"/>
      <c r="AK317" s="90">
        <f>AL316+0.01</f>
        <v>33.106000000000115</v>
      </c>
      <c r="AL317" s="124"/>
      <c r="AM317" s="91">
        <f>AN316+$AM$3</f>
        <v>0.0007420138888888891</v>
      </c>
      <c r="AN317" s="121"/>
    </row>
    <row r="318" spans="1:40" ht="11.25">
      <c r="A318" s="72">
        <f>B318</f>
        <v>143</v>
      </c>
      <c r="B318" s="110">
        <v>143</v>
      </c>
      <c r="C318" s="107">
        <f>D318</f>
        <v>6.86</v>
      </c>
      <c r="D318" s="124">
        <v>6.86</v>
      </c>
      <c r="E318" s="107">
        <f>F318</f>
        <v>9.41</v>
      </c>
      <c r="F318" s="124">
        <v>9.41</v>
      </c>
      <c r="G318" s="107">
        <f>H318</f>
        <v>14.07</v>
      </c>
      <c r="H318" s="124">
        <v>14.07</v>
      </c>
      <c r="I318" s="91">
        <f>J318</f>
        <v>0.0013677777777777807</v>
      </c>
      <c r="J318" s="121">
        <v>0.0013677777777777807</v>
      </c>
      <c r="K318" s="91">
        <f>L318</f>
        <v>0.0018574074074074087</v>
      </c>
      <c r="L318" s="121">
        <v>0.0018574074074074087</v>
      </c>
      <c r="M318" s="107" t="e">
        <f>N318</f>
        <v>#REF!</v>
      </c>
      <c r="N318" s="124" t="e">
        <f>N320-(#REF!-#REF!)/50</f>
        <v>#REF!</v>
      </c>
      <c r="O318" s="91">
        <f>P318</f>
        <v>0.0007357407407407419</v>
      </c>
      <c r="P318" s="121">
        <v>0.0007357407407407419</v>
      </c>
      <c r="Y318" s="86">
        <f>Z318</f>
        <v>143</v>
      </c>
      <c r="Z318" s="115">
        <v>143</v>
      </c>
      <c r="AA318" s="90">
        <f>AB318</f>
        <v>6.99</v>
      </c>
      <c r="AB318" s="124">
        <v>6.99</v>
      </c>
      <c r="AC318" s="90">
        <f>AD318</f>
        <v>9.9</v>
      </c>
      <c r="AD318" s="124">
        <v>9.9</v>
      </c>
      <c r="AE318" s="90">
        <f>AF318</f>
        <v>14.82</v>
      </c>
      <c r="AF318" s="124">
        <v>14.82</v>
      </c>
      <c r="AG318" s="91">
        <f>AH318</f>
        <v>0.0014768518518518529</v>
      </c>
      <c r="AH318" s="121">
        <v>0.0014768518518518529</v>
      </c>
      <c r="AI318" s="91">
        <f>AJ318</f>
        <v>0.002009722222222214</v>
      </c>
      <c r="AJ318" s="121">
        <v>0.002009722222222214</v>
      </c>
      <c r="AK318" s="90">
        <f>AL318</f>
        <v>33.152000000000115</v>
      </c>
      <c r="AL318" s="124">
        <v>33.152000000000115</v>
      </c>
      <c r="AM318" s="91">
        <f>AN318</f>
        <v>0.0007430555555555557</v>
      </c>
      <c r="AN318" s="121">
        <v>0.0007430555555555557</v>
      </c>
    </row>
    <row r="319" spans="1:40" ht="11.25">
      <c r="A319" s="72">
        <f>B318-1</f>
        <v>142</v>
      </c>
      <c r="B319" s="110"/>
      <c r="C319" s="107">
        <f>D318+$O$1</f>
        <v>6.87</v>
      </c>
      <c r="D319" s="124"/>
      <c r="E319" s="107">
        <f>F318+$O$1</f>
        <v>9.42</v>
      </c>
      <c r="F319" s="124"/>
      <c r="G319" s="107">
        <f>H318+$O$1</f>
        <v>14.08</v>
      </c>
      <c r="H319" s="124"/>
      <c r="I319" s="91">
        <f>J318+$P$1</f>
        <v>0.0013678935185185215</v>
      </c>
      <c r="J319" s="121"/>
      <c r="K319" s="91">
        <f>L318+$P$1</f>
        <v>0.0018575231481481496</v>
      </c>
      <c r="L319" s="121"/>
      <c r="M319" s="107" t="e">
        <f>N318+$O$1</f>
        <v>#REF!</v>
      </c>
      <c r="N319" s="124"/>
      <c r="O319" s="91">
        <f>P318+$P$1</f>
        <v>0.0007358564814814826</v>
      </c>
      <c r="P319" s="121"/>
      <c r="Y319" s="86">
        <f>Z318-1</f>
        <v>142</v>
      </c>
      <c r="Z319" s="115"/>
      <c r="AA319" s="90">
        <f>AB318+0.01</f>
        <v>7</v>
      </c>
      <c r="AB319" s="124"/>
      <c r="AC319" s="90">
        <f>AD318+0.01</f>
        <v>9.91</v>
      </c>
      <c r="AD319" s="124"/>
      <c r="AE319" s="90">
        <f>AF318+0.01</f>
        <v>14.83</v>
      </c>
      <c r="AF319" s="124"/>
      <c r="AG319" s="91">
        <f>AH318+$AM$3</f>
        <v>0.0014769675925925937</v>
      </c>
      <c r="AH319" s="121"/>
      <c r="AI319" s="91">
        <f>AJ318+$AM$3</f>
        <v>0.0020098379629629546</v>
      </c>
      <c r="AJ319" s="121"/>
      <c r="AK319" s="90">
        <f>AL318+0.01</f>
        <v>33.16200000000011</v>
      </c>
      <c r="AL319" s="124"/>
      <c r="AM319" s="91">
        <f>AN318+$AM$3</f>
        <v>0.0007431712962962965</v>
      </c>
      <c r="AN319" s="121"/>
    </row>
    <row r="320" spans="1:40" ht="11.25">
      <c r="A320" s="72">
        <f>B320</f>
        <v>142</v>
      </c>
      <c r="B320" s="116">
        <v>142</v>
      </c>
      <c r="C320" s="107">
        <f>D320</f>
        <v>6.88</v>
      </c>
      <c r="D320" s="124">
        <v>6.88</v>
      </c>
      <c r="E320" s="107">
        <f>F320</f>
        <v>9.43</v>
      </c>
      <c r="F320" s="124">
        <v>9.43</v>
      </c>
      <c r="G320" s="107">
        <f>H320</f>
        <v>14.1</v>
      </c>
      <c r="H320" s="124">
        <v>14.1</v>
      </c>
      <c r="I320" s="91">
        <f>J320</f>
        <v>0.001371574074074077</v>
      </c>
      <c r="J320" s="121">
        <v>0.001371574074074077</v>
      </c>
      <c r="K320" s="91">
        <f>L320</f>
        <v>0.0018625000000000013</v>
      </c>
      <c r="L320" s="121">
        <v>0.0018625000000000013</v>
      </c>
      <c r="M320" s="107" t="e">
        <f>N320</f>
        <v>#REF!</v>
      </c>
      <c r="N320" s="124" t="e">
        <f>N322-(#REF!-#REF!)/50</f>
        <v>#REF!</v>
      </c>
      <c r="O320" s="91">
        <f>P320</f>
        <v>0.0007369444444444456</v>
      </c>
      <c r="P320" s="121">
        <v>0.0007369444444444456</v>
      </c>
      <c r="Y320" s="86">
        <f>Z320</f>
        <v>142</v>
      </c>
      <c r="Z320" s="115">
        <v>142</v>
      </c>
      <c r="AA320" s="90">
        <f>AB320</f>
        <v>7</v>
      </c>
      <c r="AB320" s="124">
        <v>7</v>
      </c>
      <c r="AC320" s="90">
        <f>AD320</f>
        <v>9.92</v>
      </c>
      <c r="AD320" s="124">
        <v>9.92</v>
      </c>
      <c r="AE320" s="90">
        <f>AF320</f>
        <v>14.85</v>
      </c>
      <c r="AF320" s="124">
        <v>14.85</v>
      </c>
      <c r="AG320" s="91">
        <f>AH320</f>
        <v>0.001480324074074075</v>
      </c>
      <c r="AH320" s="121">
        <v>0.001480324074074075</v>
      </c>
      <c r="AI320" s="91">
        <f>AJ320</f>
        <v>0.0020145833333333253</v>
      </c>
      <c r="AJ320" s="121">
        <v>0.0020145833333333253</v>
      </c>
      <c r="AK320" s="90">
        <f>AL320</f>
        <v>33.20800000000011</v>
      </c>
      <c r="AL320" s="124">
        <v>33.20800000000011</v>
      </c>
      <c r="AM320" s="91">
        <f>AN320</f>
        <v>0.0007442129629629631</v>
      </c>
      <c r="AN320" s="121">
        <v>0.0007442129629629631</v>
      </c>
    </row>
    <row r="321" spans="1:40" ht="11.25">
      <c r="A321" s="72">
        <f>B320-1</f>
        <v>141</v>
      </c>
      <c r="B321" s="116"/>
      <c r="C321" s="107">
        <f>D320+$O$1</f>
        <v>6.89</v>
      </c>
      <c r="D321" s="124"/>
      <c r="E321" s="107">
        <f>F320+$O$1</f>
        <v>9.44</v>
      </c>
      <c r="F321" s="124"/>
      <c r="G321" s="107">
        <f>H320+$O$1</f>
        <v>14.11</v>
      </c>
      <c r="H321" s="124"/>
      <c r="I321" s="91">
        <f>J320+$P$1</f>
        <v>0.0013716898148148178</v>
      </c>
      <c r="J321" s="121"/>
      <c r="K321" s="91">
        <f>L320+$P$1</f>
        <v>0.0018626157407407422</v>
      </c>
      <c r="L321" s="121"/>
      <c r="M321" s="107" t="e">
        <f>N320+$O$1</f>
        <v>#REF!</v>
      </c>
      <c r="N321" s="124"/>
      <c r="O321" s="91">
        <f>P320+$P$1</f>
        <v>0.0007370601851851863</v>
      </c>
      <c r="P321" s="121"/>
      <c r="Y321" s="86">
        <f>Z320-1</f>
        <v>141</v>
      </c>
      <c r="Z321" s="115"/>
      <c r="AA321" s="90">
        <f>AB320+0.01</f>
        <v>7.01</v>
      </c>
      <c r="AB321" s="124"/>
      <c r="AC321" s="90">
        <f>AD320+0.01</f>
        <v>9.93</v>
      </c>
      <c r="AD321" s="124"/>
      <c r="AE321" s="90">
        <f>AF320+0.01</f>
        <v>14.86</v>
      </c>
      <c r="AF321" s="124"/>
      <c r="AG321" s="91">
        <f>AH320+$AM$3</f>
        <v>0.001480439814814816</v>
      </c>
      <c r="AH321" s="121"/>
      <c r="AI321" s="91">
        <f>AJ320+$AM$3</f>
        <v>0.002014699074074066</v>
      </c>
      <c r="AJ321" s="121"/>
      <c r="AK321" s="90">
        <f>AL320+0.01</f>
        <v>33.21800000000011</v>
      </c>
      <c r="AL321" s="124"/>
      <c r="AM321" s="91">
        <f>AN320+$AM$3</f>
        <v>0.0007443287037037039</v>
      </c>
      <c r="AN321" s="121"/>
    </row>
    <row r="322" spans="1:40" ht="11.25">
      <c r="A322" s="72">
        <f>B322</f>
        <v>141</v>
      </c>
      <c r="B322" s="110">
        <v>141</v>
      </c>
      <c r="C322" s="107">
        <f>D322</f>
        <v>6.89</v>
      </c>
      <c r="D322" s="124">
        <v>6.89</v>
      </c>
      <c r="E322" s="107">
        <f>F322</f>
        <v>9.46</v>
      </c>
      <c r="F322" s="124">
        <v>9.46</v>
      </c>
      <c r="G322" s="107">
        <f>H322</f>
        <v>14.13</v>
      </c>
      <c r="H322" s="124">
        <v>14.13</v>
      </c>
      <c r="I322" s="91">
        <f>J322</f>
        <v>0.0013753703703703732</v>
      </c>
      <c r="J322" s="121">
        <v>0.0013753703703703732</v>
      </c>
      <c r="K322" s="91">
        <f>L322</f>
        <v>0.0018675925925925939</v>
      </c>
      <c r="L322" s="121">
        <v>0.0018675925925925939</v>
      </c>
      <c r="M322" s="107" t="e">
        <f>N322</f>
        <v>#REF!</v>
      </c>
      <c r="N322" s="124" t="e">
        <f>N324-(#REF!-#REF!)/50</f>
        <v>#REF!</v>
      </c>
      <c r="O322" s="91">
        <f>P322</f>
        <v>0.0007381481481481492</v>
      </c>
      <c r="P322" s="121">
        <v>0.0007381481481481492</v>
      </c>
      <c r="Y322" s="86">
        <f>Z322</f>
        <v>141</v>
      </c>
      <c r="Z322" s="115">
        <v>141</v>
      </c>
      <c r="AA322" s="90">
        <f>AB322</f>
        <v>7.02</v>
      </c>
      <c r="AB322" s="124">
        <v>7.02</v>
      </c>
      <c r="AC322" s="90">
        <f>AD322</f>
        <v>9.95</v>
      </c>
      <c r="AD322" s="124">
        <v>9.95</v>
      </c>
      <c r="AE322" s="90">
        <f>AF322</f>
        <v>14.88</v>
      </c>
      <c r="AF322" s="124">
        <v>14.88</v>
      </c>
      <c r="AG322" s="91">
        <f>AH322</f>
        <v>0.0014837962962962973</v>
      </c>
      <c r="AH322" s="121">
        <v>0.0014837962962962973</v>
      </c>
      <c r="AI322" s="91">
        <f>AJ322</f>
        <v>0.0020194444444444366</v>
      </c>
      <c r="AJ322" s="121">
        <v>0.0020194444444444366</v>
      </c>
      <c r="AK322" s="90">
        <f>AL322</f>
        <v>33.26400000000011</v>
      </c>
      <c r="AL322" s="124">
        <v>33.26400000000011</v>
      </c>
      <c r="AM322" s="91">
        <f>AN322</f>
        <v>0.0007453703703703705</v>
      </c>
      <c r="AN322" s="121">
        <v>0.0007453703703703705</v>
      </c>
    </row>
    <row r="323" spans="1:40" ht="11.25">
      <c r="A323" s="72">
        <f>B322-1</f>
        <v>140</v>
      </c>
      <c r="B323" s="110"/>
      <c r="C323" s="107">
        <f>D322+$O$1</f>
        <v>6.8999999999999995</v>
      </c>
      <c r="D323" s="124"/>
      <c r="E323" s="107">
        <f>F322+$O$1</f>
        <v>9.47</v>
      </c>
      <c r="F323" s="124"/>
      <c r="G323" s="107">
        <f>H322+$O$1</f>
        <v>14.14</v>
      </c>
      <c r="H323" s="124"/>
      <c r="I323" s="91">
        <f>J322+$P$1</f>
        <v>0.001375486111111114</v>
      </c>
      <c r="J323" s="121"/>
      <c r="K323" s="91">
        <f>L322+$P$1</f>
        <v>0.0018677083333333347</v>
      </c>
      <c r="L323" s="121"/>
      <c r="M323" s="107" t="e">
        <f>N322+$O$1</f>
        <v>#REF!</v>
      </c>
      <c r="N323" s="124"/>
      <c r="O323" s="91">
        <f>P322+$P$1</f>
        <v>0.00073826388888889</v>
      </c>
      <c r="P323" s="121"/>
      <c r="Y323" s="86">
        <f>Z322-1</f>
        <v>140</v>
      </c>
      <c r="Z323" s="115"/>
      <c r="AA323" s="90">
        <f>AB322+0.01</f>
        <v>7.029999999999999</v>
      </c>
      <c r="AB323" s="124"/>
      <c r="AC323" s="90">
        <f>AD322+0.01</f>
        <v>9.959999999999999</v>
      </c>
      <c r="AD323" s="124"/>
      <c r="AE323" s="90">
        <f>AF322+0.01</f>
        <v>14.89</v>
      </c>
      <c r="AF323" s="124"/>
      <c r="AG323" s="91">
        <f>AH322+$AM$3</f>
        <v>0.0014839120370370381</v>
      </c>
      <c r="AH323" s="121"/>
      <c r="AI323" s="91">
        <f>AJ322+$AM$3</f>
        <v>0.002019560185185177</v>
      </c>
      <c r="AJ323" s="121"/>
      <c r="AK323" s="90">
        <f>AL322+0.01</f>
        <v>33.27400000000011</v>
      </c>
      <c r="AL323" s="124"/>
      <c r="AM323" s="91">
        <f>AN322+$AM$3</f>
        <v>0.0007454861111111113</v>
      </c>
      <c r="AN323" s="121"/>
    </row>
    <row r="324" spans="1:40" ht="11.25">
      <c r="A324" s="72">
        <f>B324</f>
        <v>140</v>
      </c>
      <c r="B324" s="110">
        <v>140</v>
      </c>
      <c r="C324" s="107">
        <f>D324</f>
        <v>6.91</v>
      </c>
      <c r="D324" s="124">
        <v>6.91</v>
      </c>
      <c r="E324" s="107">
        <f>F324</f>
        <v>9.48</v>
      </c>
      <c r="F324" s="124">
        <v>9.48</v>
      </c>
      <c r="G324" s="107">
        <f>H324</f>
        <v>14.16</v>
      </c>
      <c r="H324" s="124">
        <v>14.16</v>
      </c>
      <c r="I324" s="91">
        <f>J324</f>
        <v>0.0013791666666666694</v>
      </c>
      <c r="J324" s="121">
        <v>0.0013791666666666694</v>
      </c>
      <c r="K324" s="91">
        <f>L324</f>
        <v>0.0018726851851851864</v>
      </c>
      <c r="L324" s="121">
        <v>0.0018726851851851864</v>
      </c>
      <c r="M324" s="107" t="e">
        <f>N324</f>
        <v>#REF!</v>
      </c>
      <c r="N324" s="124" t="e">
        <f>N326-(#REF!-#REF!)/50</f>
        <v>#REF!</v>
      </c>
      <c r="O324" s="91">
        <f>P324</f>
        <v>0.0007393518518518529</v>
      </c>
      <c r="P324" s="121">
        <v>0.0007393518518518529</v>
      </c>
      <c r="Y324" s="86">
        <f>Z324</f>
        <v>140</v>
      </c>
      <c r="Z324" s="115">
        <v>140</v>
      </c>
      <c r="AA324" s="90">
        <f>AB324</f>
        <v>7.03</v>
      </c>
      <c r="AB324" s="124">
        <v>7.03</v>
      </c>
      <c r="AC324" s="90">
        <f>AD324</f>
        <v>9.97</v>
      </c>
      <c r="AD324" s="124">
        <v>9.97</v>
      </c>
      <c r="AE324" s="90">
        <f>AF324</f>
        <v>14.9</v>
      </c>
      <c r="AF324" s="124">
        <v>14.9</v>
      </c>
      <c r="AG324" s="91">
        <f>AH324</f>
        <v>0.0014872685185185195</v>
      </c>
      <c r="AH324" s="121">
        <v>0.0014872685185185195</v>
      </c>
      <c r="AI324" s="91">
        <f>AJ324</f>
        <v>0.002024305555555548</v>
      </c>
      <c r="AJ324" s="121">
        <v>0.002024305555555548</v>
      </c>
      <c r="AK324" s="90">
        <f>AL324</f>
        <v>33.32000000000011</v>
      </c>
      <c r="AL324" s="124">
        <v>33.32000000000011</v>
      </c>
      <c r="AM324" s="91">
        <f>AN324</f>
        <v>0.0007465277777777779</v>
      </c>
      <c r="AN324" s="121">
        <v>0.0007465277777777779</v>
      </c>
    </row>
    <row r="325" spans="1:40" ht="11.25">
      <c r="A325" s="72">
        <f>B324-1</f>
        <v>139</v>
      </c>
      <c r="B325" s="110"/>
      <c r="C325" s="107">
        <f>D324+$O$1</f>
        <v>6.92</v>
      </c>
      <c r="D325" s="124"/>
      <c r="E325" s="107">
        <f>F324+$O$1</f>
        <v>9.49</v>
      </c>
      <c r="F325" s="124"/>
      <c r="G325" s="107">
        <f>H324+$O$1</f>
        <v>14.17</v>
      </c>
      <c r="H325" s="124"/>
      <c r="I325" s="91">
        <f>J324+$P$1</f>
        <v>0.0013792824074074102</v>
      </c>
      <c r="J325" s="121"/>
      <c r="K325" s="91">
        <f>L324+$P$1</f>
        <v>0.0018728009259259273</v>
      </c>
      <c r="L325" s="121"/>
      <c r="M325" s="107" t="e">
        <f>N324+$O$1</f>
        <v>#REF!</v>
      </c>
      <c r="N325" s="124"/>
      <c r="O325" s="91">
        <f>P324+$P$1</f>
        <v>0.0007394675925925936</v>
      </c>
      <c r="P325" s="121"/>
      <c r="Y325" s="86">
        <f>Z324-1</f>
        <v>139</v>
      </c>
      <c r="Z325" s="115"/>
      <c r="AA325" s="90">
        <f>AB324+0.01</f>
        <v>7.04</v>
      </c>
      <c r="AB325" s="124"/>
      <c r="AC325" s="90">
        <f>AD324+0.01</f>
        <v>9.98</v>
      </c>
      <c r="AD325" s="124"/>
      <c r="AE325" s="90">
        <f>AF324+0.01</f>
        <v>14.91</v>
      </c>
      <c r="AF325" s="124"/>
      <c r="AG325" s="91">
        <f>AH324+$AM$3</f>
        <v>0.0014873842592592603</v>
      </c>
      <c r="AH325" s="121"/>
      <c r="AI325" s="91">
        <f>AJ324+$AM$3</f>
        <v>0.0020244212962962885</v>
      </c>
      <c r="AJ325" s="121"/>
      <c r="AK325" s="90">
        <f>AL324+0.01</f>
        <v>33.330000000000105</v>
      </c>
      <c r="AL325" s="124"/>
      <c r="AM325" s="91">
        <f>AN324+$AM$3</f>
        <v>0.0007466435185185187</v>
      </c>
      <c r="AN325" s="121"/>
    </row>
    <row r="326" spans="1:40" ht="11.25">
      <c r="A326" s="72">
        <f>B326</f>
        <v>139</v>
      </c>
      <c r="B326" s="116">
        <v>139</v>
      </c>
      <c r="C326" s="107">
        <f>D326</f>
        <v>6.92</v>
      </c>
      <c r="D326" s="124">
        <v>6.92</v>
      </c>
      <c r="E326" s="107">
        <f>F326</f>
        <v>9.5</v>
      </c>
      <c r="F326" s="124">
        <v>9.5</v>
      </c>
      <c r="G326" s="107">
        <f>H326</f>
        <v>14.19</v>
      </c>
      <c r="H326" s="124">
        <v>14.19</v>
      </c>
      <c r="I326" s="91">
        <f>J326</f>
        <v>0.0013829629629629656</v>
      </c>
      <c r="J326" s="121">
        <v>0.0013829629629629656</v>
      </c>
      <c r="K326" s="91">
        <f>L326</f>
        <v>0.001877777777777779</v>
      </c>
      <c r="L326" s="121">
        <v>0.001877777777777779</v>
      </c>
      <c r="M326" s="107" t="e">
        <f>N326</f>
        <v>#REF!</v>
      </c>
      <c r="N326" s="124" t="e">
        <f>N328-(#REF!-#REF!)/50</f>
        <v>#REF!</v>
      </c>
      <c r="O326" s="91">
        <f>P326</f>
        <v>0.0007405555555555566</v>
      </c>
      <c r="P326" s="121">
        <v>0.0007405555555555566</v>
      </c>
      <c r="Y326" s="86">
        <f>Z326</f>
        <v>139</v>
      </c>
      <c r="Z326" s="115">
        <v>139</v>
      </c>
      <c r="AA326" s="90">
        <f>AB326</f>
        <v>7.04</v>
      </c>
      <c r="AB326" s="124">
        <v>7.04</v>
      </c>
      <c r="AC326" s="90">
        <f>AD326</f>
        <v>9.99</v>
      </c>
      <c r="AD326" s="124">
        <v>9.99</v>
      </c>
      <c r="AE326" s="90">
        <f>AF326</f>
        <v>14.93</v>
      </c>
      <c r="AF326" s="124">
        <v>14.93</v>
      </c>
      <c r="AG326" s="91">
        <f>AH326</f>
        <v>0.0014907407407407417</v>
      </c>
      <c r="AH326" s="121">
        <v>0.0014907407407407417</v>
      </c>
      <c r="AI326" s="91">
        <f>AJ326</f>
        <v>0.002029166666666659</v>
      </c>
      <c r="AJ326" s="121">
        <v>0.002029166666666659</v>
      </c>
      <c r="AK326" s="90">
        <f>AL326</f>
        <v>33.376000000000104</v>
      </c>
      <c r="AL326" s="124">
        <v>33.376000000000104</v>
      </c>
      <c r="AM326" s="91">
        <f>AN326</f>
        <v>0.0007476851851851853</v>
      </c>
      <c r="AN326" s="121">
        <v>0.0007476851851851853</v>
      </c>
    </row>
    <row r="327" spans="1:40" ht="11.25">
      <c r="A327" s="72">
        <f>B326-1</f>
        <v>138</v>
      </c>
      <c r="B327" s="116"/>
      <c r="C327" s="107">
        <f>D326+$O$1</f>
        <v>6.93</v>
      </c>
      <c r="D327" s="124"/>
      <c r="E327" s="107">
        <f>F326+$O$1</f>
        <v>9.51</v>
      </c>
      <c r="F327" s="124"/>
      <c r="G327" s="107">
        <f>H326+$O$1</f>
        <v>14.2</v>
      </c>
      <c r="H327" s="124"/>
      <c r="I327" s="91">
        <f>J326+$P$1</f>
        <v>0.0013830787037037065</v>
      </c>
      <c r="J327" s="121"/>
      <c r="K327" s="91">
        <f>L326+$P$1</f>
        <v>0.0018778935185185198</v>
      </c>
      <c r="L327" s="121"/>
      <c r="M327" s="107" t="e">
        <f>N326+$O$1</f>
        <v>#REF!</v>
      </c>
      <c r="N327" s="124"/>
      <c r="O327" s="91">
        <f>P326+$P$1</f>
        <v>0.0007406712962962973</v>
      </c>
      <c r="P327" s="121"/>
      <c r="Y327" s="86">
        <f>Z326-1</f>
        <v>138</v>
      </c>
      <c r="Z327" s="115"/>
      <c r="AA327" s="90">
        <f>AB326+0.01</f>
        <v>7.05</v>
      </c>
      <c r="AB327" s="124"/>
      <c r="AC327" s="90">
        <f>AD326+0.01</f>
        <v>10</v>
      </c>
      <c r="AD327" s="124"/>
      <c r="AE327" s="90">
        <f>AF326+0.01</f>
        <v>14.94</v>
      </c>
      <c r="AF327" s="124"/>
      <c r="AG327" s="91">
        <f>AH326+$AM$3</f>
        <v>0.0014908564814814825</v>
      </c>
      <c r="AH327" s="121"/>
      <c r="AI327" s="91">
        <f>AJ326+$AM$3</f>
        <v>0.0020292824074074</v>
      </c>
      <c r="AJ327" s="121"/>
      <c r="AK327" s="90">
        <f>AL326+0.01</f>
        <v>33.3860000000001</v>
      </c>
      <c r="AL327" s="124"/>
      <c r="AM327" s="91">
        <f>AN326+$AM$3</f>
        <v>0.0007478009259259261</v>
      </c>
      <c r="AN327" s="121"/>
    </row>
    <row r="328" spans="1:40" ht="11.25">
      <c r="A328" s="72">
        <f>B328</f>
        <v>138</v>
      </c>
      <c r="B328" s="110">
        <v>138</v>
      </c>
      <c r="C328" s="107">
        <f>D328</f>
        <v>6.94</v>
      </c>
      <c r="D328" s="124">
        <v>6.94</v>
      </c>
      <c r="E328" s="107">
        <f>F328</f>
        <v>9.53</v>
      </c>
      <c r="F328" s="124">
        <v>9.53</v>
      </c>
      <c r="G328" s="107">
        <f>H328</f>
        <v>14.22</v>
      </c>
      <c r="H328" s="124">
        <v>14.22</v>
      </c>
      <c r="I328" s="91">
        <f>J328</f>
        <v>0.0013867592592592618</v>
      </c>
      <c r="J328" s="121">
        <v>0.0013867592592592618</v>
      </c>
      <c r="K328" s="91">
        <f>L328</f>
        <v>0.0018828703703703716</v>
      </c>
      <c r="L328" s="121">
        <v>0.0018828703703703716</v>
      </c>
      <c r="M328" s="107" t="e">
        <f>N328</f>
        <v>#REF!</v>
      </c>
      <c r="N328" s="124" t="e">
        <f>N330-(#REF!-#REF!)/50</f>
        <v>#REF!</v>
      </c>
      <c r="O328" s="91">
        <f>P328</f>
        <v>0.0007417592592592603</v>
      </c>
      <c r="P328" s="121">
        <v>0.0007417592592592603</v>
      </c>
      <c r="Y328" s="86">
        <f>Z328</f>
        <v>138</v>
      </c>
      <c r="Z328" s="115">
        <v>138</v>
      </c>
      <c r="AA328" s="90">
        <f>AB328</f>
        <v>7.06</v>
      </c>
      <c r="AB328" s="124">
        <v>7.06</v>
      </c>
      <c r="AC328" s="90">
        <f>AD328</f>
        <v>10.01</v>
      </c>
      <c r="AD328" s="124">
        <v>10.01</v>
      </c>
      <c r="AE328" s="90">
        <f>AF328</f>
        <v>14.96</v>
      </c>
      <c r="AF328" s="124">
        <v>14.96</v>
      </c>
      <c r="AG328" s="91">
        <f>AH328</f>
        <v>0.001494212962962964</v>
      </c>
      <c r="AH328" s="121">
        <v>0.001494212962962964</v>
      </c>
      <c r="AI328" s="91">
        <f>AJ328</f>
        <v>0.0020340277777777705</v>
      </c>
      <c r="AJ328" s="121">
        <v>0.0020340277777777705</v>
      </c>
      <c r="AK328" s="90">
        <f>AL328</f>
        <v>33.4320000000001</v>
      </c>
      <c r="AL328" s="124">
        <v>33.4320000000001</v>
      </c>
      <c r="AM328" s="91">
        <f>AN328</f>
        <v>0.0007488425925925927</v>
      </c>
      <c r="AN328" s="121">
        <v>0.0007488425925925927</v>
      </c>
    </row>
    <row r="329" spans="1:40" ht="11.25">
      <c r="A329" s="72">
        <f>B328-1</f>
        <v>137</v>
      </c>
      <c r="B329" s="110"/>
      <c r="C329" s="107">
        <f>D328+$O$1</f>
        <v>6.95</v>
      </c>
      <c r="D329" s="124"/>
      <c r="E329" s="107">
        <f>F328+$O$1</f>
        <v>9.54</v>
      </c>
      <c r="F329" s="124"/>
      <c r="G329" s="107">
        <f>H328+$O$1</f>
        <v>14.23</v>
      </c>
      <c r="H329" s="124"/>
      <c r="I329" s="91">
        <f>J328+$P$1</f>
        <v>0.0013868750000000027</v>
      </c>
      <c r="J329" s="121"/>
      <c r="K329" s="91">
        <f>L328+$P$1</f>
        <v>0.0018829861111111124</v>
      </c>
      <c r="L329" s="121"/>
      <c r="M329" s="107" t="e">
        <f>N328+$O$1</f>
        <v>#REF!</v>
      </c>
      <c r="N329" s="124"/>
      <c r="O329" s="91">
        <f>P328+$P$1</f>
        <v>0.000741875000000001</v>
      </c>
      <c r="P329" s="121"/>
      <c r="Y329" s="86">
        <f>Z328-1</f>
        <v>137</v>
      </c>
      <c r="Z329" s="115"/>
      <c r="AA329" s="90">
        <f>AB328+0.01</f>
        <v>7.069999999999999</v>
      </c>
      <c r="AB329" s="124"/>
      <c r="AC329" s="90">
        <f>AD328+0.01</f>
        <v>10.02</v>
      </c>
      <c r="AD329" s="124"/>
      <c r="AE329" s="90">
        <f>AF328+0.01</f>
        <v>14.97</v>
      </c>
      <c r="AF329" s="124"/>
      <c r="AG329" s="91">
        <f>AH328+$AM$3</f>
        <v>0.0014943287037037047</v>
      </c>
      <c r="AH329" s="121"/>
      <c r="AI329" s="91">
        <f>AJ328+$AM$3</f>
        <v>0.002034143518518511</v>
      </c>
      <c r="AJ329" s="121"/>
      <c r="AK329" s="90">
        <f>AL328+0.01</f>
        <v>33.4420000000001</v>
      </c>
      <c r="AL329" s="124"/>
      <c r="AM329" s="91">
        <f>AN328+$AM$3</f>
        <v>0.0007489583333333335</v>
      </c>
      <c r="AN329" s="121"/>
    </row>
    <row r="330" spans="1:40" ht="11.25">
      <c r="A330" s="72">
        <f>B330</f>
        <v>137</v>
      </c>
      <c r="B330" s="110">
        <v>137</v>
      </c>
      <c r="C330" s="107">
        <f>D330</f>
        <v>6.95</v>
      </c>
      <c r="D330" s="124">
        <v>6.95</v>
      </c>
      <c r="E330" s="107">
        <f>F330</f>
        <v>9.55</v>
      </c>
      <c r="F330" s="124">
        <v>9.55</v>
      </c>
      <c r="G330" s="107">
        <f>H330</f>
        <v>14.26</v>
      </c>
      <c r="H330" s="124">
        <v>14.26</v>
      </c>
      <c r="I330" s="91">
        <f>J330</f>
        <v>0.001390555555555558</v>
      </c>
      <c r="J330" s="121">
        <v>0.001390555555555558</v>
      </c>
      <c r="K330" s="91">
        <f>L330</f>
        <v>0.0018879629629629641</v>
      </c>
      <c r="L330" s="121">
        <v>0.0018879629629629641</v>
      </c>
      <c r="M330" s="107" t="e">
        <f>N330</f>
        <v>#REF!</v>
      </c>
      <c r="N330" s="124" t="e">
        <f>N332-(#REF!-#REF!)/50</f>
        <v>#REF!</v>
      </c>
      <c r="O330" s="91">
        <f>P330</f>
        <v>0.0007429629629629639</v>
      </c>
      <c r="P330" s="121">
        <v>0.0007429629629629639</v>
      </c>
      <c r="Y330" s="86">
        <f>Z330</f>
        <v>137</v>
      </c>
      <c r="Z330" s="115">
        <v>137</v>
      </c>
      <c r="AA330" s="90">
        <f>AB330</f>
        <v>7.07</v>
      </c>
      <c r="AB330" s="124">
        <v>7.07</v>
      </c>
      <c r="AC330" s="90">
        <f>AD330</f>
        <v>10.04</v>
      </c>
      <c r="AD330" s="124">
        <v>10.04</v>
      </c>
      <c r="AE330" s="90">
        <f>AF330</f>
        <v>14.98</v>
      </c>
      <c r="AF330" s="124">
        <v>14.98</v>
      </c>
      <c r="AG330" s="91">
        <f>AH330</f>
        <v>0.001497685185185186</v>
      </c>
      <c r="AH330" s="121">
        <v>0.001497685185185186</v>
      </c>
      <c r="AI330" s="91">
        <f>AJ330</f>
        <v>0.0020388888888888818</v>
      </c>
      <c r="AJ330" s="121">
        <v>0.0020388888888888818</v>
      </c>
      <c r="AK330" s="90">
        <f>AL330</f>
        <v>33.4880000000001</v>
      </c>
      <c r="AL330" s="124">
        <v>33.4880000000001</v>
      </c>
      <c r="AM330" s="91">
        <f>AN330</f>
        <v>0.0007500000000000001</v>
      </c>
      <c r="AN330" s="121">
        <v>0.0007500000000000001</v>
      </c>
    </row>
    <row r="331" spans="1:40" ht="11.25">
      <c r="A331" s="72">
        <f>B330-1</f>
        <v>136</v>
      </c>
      <c r="B331" s="110"/>
      <c r="C331" s="107">
        <f>D330+$O$1</f>
        <v>6.96</v>
      </c>
      <c r="D331" s="124"/>
      <c r="E331" s="107">
        <f>F330+$O$1</f>
        <v>9.56</v>
      </c>
      <c r="F331" s="124"/>
      <c r="G331" s="107">
        <f>H330+$O$1</f>
        <v>14.27</v>
      </c>
      <c r="H331" s="124"/>
      <c r="I331" s="91">
        <f>J330+$P$1</f>
        <v>0.001390671296296299</v>
      </c>
      <c r="J331" s="121"/>
      <c r="K331" s="91">
        <f>L330+$P$1</f>
        <v>0.001888078703703705</v>
      </c>
      <c r="L331" s="121"/>
      <c r="M331" s="107" t="e">
        <f>N330+$O$1</f>
        <v>#REF!</v>
      </c>
      <c r="N331" s="124"/>
      <c r="O331" s="91">
        <f>P330+$P$1</f>
        <v>0.0007430787037037047</v>
      </c>
      <c r="P331" s="121"/>
      <c r="Y331" s="86">
        <f>Z330-1</f>
        <v>136</v>
      </c>
      <c r="Z331" s="115"/>
      <c r="AA331" s="90">
        <f>AB330+0.01</f>
        <v>7.08</v>
      </c>
      <c r="AB331" s="124"/>
      <c r="AC331" s="90">
        <f>AD330+0.01</f>
        <v>10.049999999999999</v>
      </c>
      <c r="AD331" s="124"/>
      <c r="AE331" s="90">
        <f>AF330+0.01</f>
        <v>14.99</v>
      </c>
      <c r="AF331" s="124"/>
      <c r="AG331" s="91">
        <f>AH330+$AM$3</f>
        <v>0.001497800925925927</v>
      </c>
      <c r="AH331" s="121"/>
      <c r="AI331" s="91">
        <f>AJ330+$AM$3</f>
        <v>0.0020390046296296224</v>
      </c>
      <c r="AJ331" s="121"/>
      <c r="AK331" s="90">
        <f>AL330+0.01</f>
        <v>33.4980000000001</v>
      </c>
      <c r="AL331" s="124"/>
      <c r="AM331" s="91">
        <f>AN330+$AM$3</f>
        <v>0.0007501157407407409</v>
      </c>
      <c r="AN331" s="121"/>
    </row>
    <row r="332" spans="1:40" ht="11.25">
      <c r="A332" s="72">
        <f>B332</f>
        <v>136</v>
      </c>
      <c r="B332" s="116">
        <v>136</v>
      </c>
      <c r="C332" s="107">
        <f>D332</f>
        <v>6.97</v>
      </c>
      <c r="D332" s="124">
        <v>6.97</v>
      </c>
      <c r="E332" s="107">
        <f>F332</f>
        <v>9.58</v>
      </c>
      <c r="F332" s="124">
        <v>9.58</v>
      </c>
      <c r="G332" s="107">
        <f>H332</f>
        <v>14.29</v>
      </c>
      <c r="H332" s="124">
        <v>14.29</v>
      </c>
      <c r="I332" s="91">
        <f>J332</f>
        <v>0.0013943518518518543</v>
      </c>
      <c r="J332" s="121">
        <v>0.0013943518518518543</v>
      </c>
      <c r="K332" s="91">
        <f>L332</f>
        <v>0.0018930555555555567</v>
      </c>
      <c r="L332" s="121">
        <v>0.0018930555555555567</v>
      </c>
      <c r="M332" s="107" t="e">
        <f>N332</f>
        <v>#REF!</v>
      </c>
      <c r="N332" s="124" t="e">
        <f>N334-(#REF!-#REF!)/50</f>
        <v>#REF!</v>
      </c>
      <c r="O332" s="91">
        <f>P332</f>
        <v>0.0007441666666666676</v>
      </c>
      <c r="P332" s="121">
        <v>0.0007441666666666676</v>
      </c>
      <c r="Y332" s="86">
        <f>Z332</f>
        <v>136</v>
      </c>
      <c r="Z332" s="115">
        <v>136</v>
      </c>
      <c r="AA332" s="90">
        <f>AB332</f>
        <v>7.09</v>
      </c>
      <c r="AB332" s="124">
        <v>7.09</v>
      </c>
      <c r="AC332" s="90">
        <f>AD332</f>
        <v>10.06</v>
      </c>
      <c r="AD332" s="124">
        <v>10.06</v>
      </c>
      <c r="AE332" s="90">
        <f>AF332</f>
        <v>15.01</v>
      </c>
      <c r="AF332" s="124">
        <v>15.01</v>
      </c>
      <c r="AG332" s="91">
        <f>AH332</f>
        <v>0.0015011574074074083</v>
      </c>
      <c r="AH332" s="121">
        <v>0.0015011574074074083</v>
      </c>
      <c r="AI332" s="91">
        <f>AJ332</f>
        <v>0.002043749999999993</v>
      </c>
      <c r="AJ332" s="121">
        <v>0.002043749999999993</v>
      </c>
      <c r="AK332" s="90">
        <f>AL332</f>
        <v>33.544000000000096</v>
      </c>
      <c r="AL332" s="124">
        <v>33.544000000000096</v>
      </c>
      <c r="AM332" s="91">
        <f>AN332</f>
        <v>0.0007511574074074075</v>
      </c>
      <c r="AN332" s="121">
        <v>0.0007511574074074075</v>
      </c>
    </row>
    <row r="333" spans="1:40" ht="11.25">
      <c r="A333" s="72">
        <f>B332-1</f>
        <v>135</v>
      </c>
      <c r="B333" s="116"/>
      <c r="C333" s="107">
        <f>D332+$O$1</f>
        <v>6.9799999999999995</v>
      </c>
      <c r="D333" s="124"/>
      <c r="E333" s="107">
        <f>F332+$O$1</f>
        <v>9.59</v>
      </c>
      <c r="F333" s="124"/>
      <c r="G333" s="107">
        <f>H332+$O$1</f>
        <v>14.299999999999999</v>
      </c>
      <c r="H333" s="124"/>
      <c r="I333" s="91">
        <f>J332+$P$1</f>
        <v>0.0013944675925925951</v>
      </c>
      <c r="J333" s="121"/>
      <c r="K333" s="91">
        <f>L332+$P$1</f>
        <v>0.0018931712962962975</v>
      </c>
      <c r="L333" s="121"/>
      <c r="M333" s="107" t="e">
        <f>N332+$O$1</f>
        <v>#REF!</v>
      </c>
      <c r="N333" s="124"/>
      <c r="O333" s="91">
        <f>P332+$P$1</f>
        <v>0.0007442824074074083</v>
      </c>
      <c r="P333" s="121"/>
      <c r="Y333" s="86">
        <f>Z332-1</f>
        <v>135</v>
      </c>
      <c r="Z333" s="115"/>
      <c r="AA333" s="90">
        <f>AB332+0.01</f>
        <v>7.1</v>
      </c>
      <c r="AB333" s="124"/>
      <c r="AC333" s="90">
        <f>AD332+0.01</f>
        <v>10.07</v>
      </c>
      <c r="AD333" s="124"/>
      <c r="AE333" s="90">
        <f>AF332+0.01</f>
        <v>15.02</v>
      </c>
      <c r="AF333" s="124"/>
      <c r="AG333" s="91">
        <f>AH332+$AM$3</f>
        <v>0.0015012731481481491</v>
      </c>
      <c r="AH333" s="121"/>
      <c r="AI333" s="91">
        <f>AJ332+$AM$3</f>
        <v>0.0020438657407407337</v>
      </c>
      <c r="AJ333" s="121"/>
      <c r="AK333" s="90">
        <f>AL332+0.01</f>
        <v>33.554000000000094</v>
      </c>
      <c r="AL333" s="124"/>
      <c r="AM333" s="91">
        <f>AN332+$AM$3</f>
        <v>0.0007512731481481483</v>
      </c>
      <c r="AN333" s="121"/>
    </row>
    <row r="334" spans="1:40" ht="11.25">
      <c r="A334" s="72">
        <f>B334</f>
        <v>135</v>
      </c>
      <c r="B334" s="110">
        <v>135</v>
      </c>
      <c r="C334" s="107">
        <f>D334</f>
        <v>6.98</v>
      </c>
      <c r="D334" s="124">
        <v>6.98</v>
      </c>
      <c r="E334" s="107">
        <f>F334</f>
        <v>9.6</v>
      </c>
      <c r="F334" s="124">
        <v>9.6</v>
      </c>
      <c r="G334" s="107">
        <f>H334</f>
        <v>14.32</v>
      </c>
      <c r="H334" s="124">
        <v>14.32</v>
      </c>
      <c r="I334" s="91">
        <f>J334</f>
        <v>0.0013981481481481505</v>
      </c>
      <c r="J334" s="121">
        <v>0.0013981481481481505</v>
      </c>
      <c r="K334" s="91">
        <f>L334</f>
        <v>0.0018981481481481492</v>
      </c>
      <c r="L334" s="121">
        <v>0.0018981481481481492</v>
      </c>
      <c r="M334" s="107" t="e">
        <f>N334</f>
        <v>#REF!</v>
      </c>
      <c r="N334" s="124" t="e">
        <f>N336-(#REF!-#REF!)/50</f>
        <v>#REF!</v>
      </c>
      <c r="O334" s="91">
        <f>P334</f>
        <v>0.0007453703703703713</v>
      </c>
      <c r="P334" s="121">
        <v>0.0007453703703703713</v>
      </c>
      <c r="Y334" s="86">
        <f>Z334</f>
        <v>135</v>
      </c>
      <c r="Z334" s="115">
        <v>135</v>
      </c>
      <c r="AA334" s="90">
        <f>AB334</f>
        <v>7.1</v>
      </c>
      <c r="AB334" s="124">
        <v>7.1</v>
      </c>
      <c r="AC334" s="90">
        <f>AD334</f>
        <v>10.08</v>
      </c>
      <c r="AD334" s="124">
        <v>10.08</v>
      </c>
      <c r="AE334" s="90">
        <f>AF334</f>
        <v>15.04</v>
      </c>
      <c r="AF334" s="124">
        <v>15.04</v>
      </c>
      <c r="AG334" s="91">
        <f>AH334</f>
        <v>0.0015046296296296305</v>
      </c>
      <c r="AH334" s="121">
        <v>0.0015046296296296305</v>
      </c>
      <c r="AI334" s="91">
        <f>AJ334</f>
        <v>0.0020486111111111044</v>
      </c>
      <c r="AJ334" s="121">
        <v>0.0020486111111111044</v>
      </c>
      <c r="AK334" s="90">
        <f>AL334</f>
        <v>33.600000000000094</v>
      </c>
      <c r="AL334" s="124">
        <v>33.600000000000094</v>
      </c>
      <c r="AM334" s="91">
        <f>AN334</f>
        <v>0.0007523148148148149</v>
      </c>
      <c r="AN334" s="121">
        <v>0.0007523148148148149</v>
      </c>
    </row>
    <row r="335" spans="1:40" ht="11.25">
      <c r="A335" s="72">
        <f>B334-1</f>
        <v>134</v>
      </c>
      <c r="B335" s="110"/>
      <c r="C335" s="107">
        <f>D334+$O$1</f>
        <v>6.99</v>
      </c>
      <c r="D335" s="124"/>
      <c r="E335" s="107">
        <f>F334+$O$1</f>
        <v>9.61</v>
      </c>
      <c r="F335" s="124"/>
      <c r="G335" s="107">
        <f>H334+$O$1</f>
        <v>14.33</v>
      </c>
      <c r="H335" s="124"/>
      <c r="I335" s="91">
        <f>J334+$P$1</f>
        <v>0.0013982638888888914</v>
      </c>
      <c r="J335" s="121"/>
      <c r="K335" s="91">
        <f>L334+$P$1</f>
        <v>0.00189826388888889</v>
      </c>
      <c r="L335" s="121"/>
      <c r="M335" s="107" t="e">
        <f>N334+$O$1</f>
        <v>#REF!</v>
      </c>
      <c r="N335" s="124"/>
      <c r="O335" s="91">
        <f>P334+$P$1</f>
        <v>0.000745486111111112</v>
      </c>
      <c r="P335" s="121"/>
      <c r="Y335" s="86">
        <f>Z334-1</f>
        <v>134</v>
      </c>
      <c r="Z335" s="115"/>
      <c r="AA335" s="90">
        <f>AB334+0.01</f>
        <v>7.109999999999999</v>
      </c>
      <c r="AB335" s="124"/>
      <c r="AC335" s="90">
        <f>AD334+0.01</f>
        <v>10.09</v>
      </c>
      <c r="AD335" s="124"/>
      <c r="AE335" s="90">
        <f>AF334+0.01</f>
        <v>15.049999999999999</v>
      </c>
      <c r="AF335" s="124"/>
      <c r="AG335" s="91">
        <f>AH334+$AM$3</f>
        <v>0.0015047453703703713</v>
      </c>
      <c r="AH335" s="121"/>
      <c r="AI335" s="91">
        <f>AJ334+$AM$3</f>
        <v>0.002048726851851845</v>
      </c>
      <c r="AJ335" s="121"/>
      <c r="AK335" s="90">
        <f>AL334+0.01</f>
        <v>33.61000000000009</v>
      </c>
      <c r="AL335" s="124"/>
      <c r="AM335" s="91">
        <f>AN334+$AM$3</f>
        <v>0.0007524305555555557</v>
      </c>
      <c r="AN335" s="121"/>
    </row>
    <row r="336" spans="1:40" ht="11.25">
      <c r="A336" s="72">
        <f>B336</f>
        <v>134</v>
      </c>
      <c r="B336" s="110">
        <v>134</v>
      </c>
      <c r="C336" s="107">
        <f>D336</f>
        <v>7</v>
      </c>
      <c r="D336" s="124">
        <v>7</v>
      </c>
      <c r="E336" s="107">
        <f>F336</f>
        <v>9.62</v>
      </c>
      <c r="F336" s="124">
        <v>9.62</v>
      </c>
      <c r="G336" s="107">
        <f>H336</f>
        <v>14.35</v>
      </c>
      <c r="H336" s="124">
        <v>14.35</v>
      </c>
      <c r="I336" s="91">
        <f>J336</f>
        <v>0.0014019444444444468</v>
      </c>
      <c r="J336" s="121">
        <v>0.0014019444444444468</v>
      </c>
      <c r="K336" s="91">
        <f>L336</f>
        <v>0.0019032407407407418</v>
      </c>
      <c r="L336" s="121">
        <v>0.0019032407407407418</v>
      </c>
      <c r="M336" s="107" t="e">
        <f>N336</f>
        <v>#REF!</v>
      </c>
      <c r="N336" s="124" t="e">
        <f>N338-(#REF!-#REF!)/50</f>
        <v>#REF!</v>
      </c>
      <c r="O336" s="91">
        <f>P336</f>
        <v>0.000746574074074075</v>
      </c>
      <c r="P336" s="121">
        <v>0.000746574074074075</v>
      </c>
      <c r="Y336" s="86">
        <f>Z336</f>
        <v>134</v>
      </c>
      <c r="Z336" s="115">
        <v>134</v>
      </c>
      <c r="AA336" s="90">
        <f>AB336</f>
        <v>7.11</v>
      </c>
      <c r="AB336" s="124">
        <v>7.11</v>
      </c>
      <c r="AC336" s="90">
        <f>AD336</f>
        <v>10.1</v>
      </c>
      <c r="AD336" s="124">
        <v>10.1</v>
      </c>
      <c r="AE336" s="90">
        <f>AF336</f>
        <v>15.06</v>
      </c>
      <c r="AF336" s="124">
        <v>15.06</v>
      </c>
      <c r="AG336" s="91">
        <f>AH336</f>
        <v>0.0015081018518518527</v>
      </c>
      <c r="AH336" s="121">
        <v>0.0015081018518518527</v>
      </c>
      <c r="AI336" s="91">
        <f>AJ336</f>
        <v>0.0020534722222222157</v>
      </c>
      <c r="AJ336" s="121">
        <v>0.0020534722222222157</v>
      </c>
      <c r="AK336" s="90">
        <f>AL336</f>
        <v>33.65600000000009</v>
      </c>
      <c r="AL336" s="124">
        <v>33.65600000000009</v>
      </c>
      <c r="AM336" s="91">
        <f>AN336</f>
        <v>0.0007534722222222223</v>
      </c>
      <c r="AN336" s="121">
        <v>0.0007534722222222223</v>
      </c>
    </row>
    <row r="337" spans="1:40" ht="11.25">
      <c r="A337" s="72">
        <f>B336-1</f>
        <v>133</v>
      </c>
      <c r="B337" s="110"/>
      <c r="C337" s="107">
        <f>D336+$O$1</f>
        <v>7.01</v>
      </c>
      <c r="D337" s="124"/>
      <c r="E337" s="107">
        <f>F336+$O$1</f>
        <v>9.629999999999999</v>
      </c>
      <c r="F337" s="124"/>
      <c r="G337" s="107">
        <f>H336+$O$1</f>
        <v>14.36</v>
      </c>
      <c r="H337" s="124"/>
      <c r="I337" s="91">
        <f>J336+$P$1</f>
        <v>0.0014020601851851876</v>
      </c>
      <c r="J337" s="121"/>
      <c r="K337" s="91">
        <f>L336+$P$1</f>
        <v>0.0019033564814814826</v>
      </c>
      <c r="L337" s="121"/>
      <c r="M337" s="107" t="e">
        <f>N336+$O$1</f>
        <v>#REF!</v>
      </c>
      <c r="N337" s="124"/>
      <c r="O337" s="91">
        <f>P336+$P$1</f>
        <v>0.0007466898148148157</v>
      </c>
      <c r="P337" s="121"/>
      <c r="Y337" s="86">
        <f>Z336-1</f>
        <v>133</v>
      </c>
      <c r="Z337" s="115"/>
      <c r="AA337" s="90">
        <f>AB336+0.01</f>
        <v>7.12</v>
      </c>
      <c r="AB337" s="124"/>
      <c r="AC337" s="90">
        <f>AD336+0.01</f>
        <v>10.11</v>
      </c>
      <c r="AD337" s="124"/>
      <c r="AE337" s="90">
        <f>AF336+0.01</f>
        <v>15.07</v>
      </c>
      <c r="AF337" s="124"/>
      <c r="AG337" s="91">
        <f>AH336+$AM$3</f>
        <v>0.0015082175925925935</v>
      </c>
      <c r="AH337" s="121"/>
      <c r="AI337" s="91">
        <f>AJ336+$AM$3</f>
        <v>0.0020535879629629563</v>
      </c>
      <c r="AJ337" s="121"/>
      <c r="AK337" s="90">
        <f>AL336+0.01</f>
        <v>33.66600000000009</v>
      </c>
      <c r="AL337" s="124"/>
      <c r="AM337" s="91">
        <f>AN336+$AM$3</f>
        <v>0.0007535879629629631</v>
      </c>
      <c r="AN337" s="121"/>
    </row>
    <row r="338" spans="1:40" ht="11.25">
      <c r="A338" s="72">
        <f>B338</f>
        <v>133</v>
      </c>
      <c r="B338" s="116">
        <v>133</v>
      </c>
      <c r="C338" s="107">
        <f>D338</f>
        <v>7.01</v>
      </c>
      <c r="D338" s="124">
        <v>7.01</v>
      </c>
      <c r="E338" s="107">
        <f>F338</f>
        <v>9.65</v>
      </c>
      <c r="F338" s="124">
        <v>9.65</v>
      </c>
      <c r="G338" s="107">
        <f>H338</f>
        <v>14.38</v>
      </c>
      <c r="H338" s="124">
        <v>14.38</v>
      </c>
      <c r="I338" s="91">
        <f>J338</f>
        <v>0.001405740740740743</v>
      </c>
      <c r="J338" s="121">
        <v>0.001405740740740743</v>
      </c>
      <c r="K338" s="91">
        <f>L338</f>
        <v>0.0019083333333333344</v>
      </c>
      <c r="L338" s="121">
        <v>0.0019083333333333344</v>
      </c>
      <c r="M338" s="107" t="e">
        <f>N338</f>
        <v>#REF!</v>
      </c>
      <c r="N338" s="124" t="e">
        <f>N340-(#REF!-#REF!)/50</f>
        <v>#REF!</v>
      </c>
      <c r="O338" s="91">
        <f>P338</f>
        <v>0.0007477777777777786</v>
      </c>
      <c r="P338" s="121">
        <v>0.0007477777777777786</v>
      </c>
      <c r="Y338" s="86">
        <f>Z338</f>
        <v>133</v>
      </c>
      <c r="Z338" s="115">
        <v>133</v>
      </c>
      <c r="AA338" s="90">
        <f>AB338</f>
        <v>7.13</v>
      </c>
      <c r="AB338" s="124">
        <v>7.13</v>
      </c>
      <c r="AC338" s="90">
        <f>AD338</f>
        <v>10.13</v>
      </c>
      <c r="AD338" s="124">
        <v>10.13</v>
      </c>
      <c r="AE338" s="90">
        <f>AF338</f>
        <v>15.09</v>
      </c>
      <c r="AF338" s="124">
        <v>15.09</v>
      </c>
      <c r="AG338" s="91">
        <f>AH338</f>
        <v>0.001511574074074075</v>
      </c>
      <c r="AH338" s="121">
        <v>0.001511574074074075</v>
      </c>
      <c r="AI338" s="91">
        <f>AJ338</f>
        <v>0.002058333333333327</v>
      </c>
      <c r="AJ338" s="121">
        <v>0.002058333333333327</v>
      </c>
      <c r="AK338" s="90">
        <f>AL338</f>
        <v>33.71200000000009</v>
      </c>
      <c r="AL338" s="124">
        <v>33.71200000000009</v>
      </c>
      <c r="AM338" s="91">
        <f>AN338</f>
        <v>0.0007546296296296297</v>
      </c>
      <c r="AN338" s="121">
        <v>0.0007546296296296297</v>
      </c>
    </row>
    <row r="339" spans="1:40" ht="11.25">
      <c r="A339" s="72">
        <f>B338-1</f>
        <v>132</v>
      </c>
      <c r="B339" s="116"/>
      <c r="C339" s="107">
        <f>D338+$O$1</f>
        <v>7.02</v>
      </c>
      <c r="D339" s="124"/>
      <c r="E339" s="107">
        <f>F338+$O$1</f>
        <v>9.66</v>
      </c>
      <c r="F339" s="124"/>
      <c r="G339" s="107">
        <f>H338+$O$1</f>
        <v>14.39</v>
      </c>
      <c r="H339" s="124"/>
      <c r="I339" s="91">
        <f>J338+$P$1</f>
        <v>0.0014058564814814838</v>
      </c>
      <c r="J339" s="121"/>
      <c r="K339" s="91">
        <f>L338+$P$1</f>
        <v>0.0019084490740740752</v>
      </c>
      <c r="L339" s="121"/>
      <c r="M339" s="107" t="e">
        <f>N338+$O$1</f>
        <v>#REF!</v>
      </c>
      <c r="N339" s="124"/>
      <c r="O339" s="91">
        <f>P338+$P$1</f>
        <v>0.0007478935185185194</v>
      </c>
      <c r="P339" s="121"/>
      <c r="Y339" s="86">
        <f>Z338-1</f>
        <v>132</v>
      </c>
      <c r="Z339" s="115"/>
      <c r="AA339" s="90">
        <f>AB338+0.01</f>
        <v>7.14</v>
      </c>
      <c r="AB339" s="124"/>
      <c r="AC339" s="90">
        <f>AD338+0.01</f>
        <v>10.14</v>
      </c>
      <c r="AD339" s="124"/>
      <c r="AE339" s="90">
        <f>AF338+0.01</f>
        <v>15.1</v>
      </c>
      <c r="AF339" s="124"/>
      <c r="AG339" s="91">
        <f>AH338+$AM$3</f>
        <v>0.0015116898148148158</v>
      </c>
      <c r="AH339" s="121"/>
      <c r="AI339" s="91">
        <f>AJ338+$AM$3</f>
        <v>0.0020584490740740676</v>
      </c>
      <c r="AJ339" s="121"/>
      <c r="AK339" s="90">
        <f>AL338+0.01</f>
        <v>33.72200000000009</v>
      </c>
      <c r="AL339" s="124"/>
      <c r="AM339" s="91">
        <f>AN338+$AM$3</f>
        <v>0.0007547453703703705</v>
      </c>
      <c r="AN339" s="121"/>
    </row>
    <row r="340" spans="1:40" ht="11.25">
      <c r="A340" s="72">
        <f>B340</f>
        <v>132</v>
      </c>
      <c r="B340" s="110">
        <v>132</v>
      </c>
      <c r="C340" s="107">
        <f>D340</f>
        <v>7.03</v>
      </c>
      <c r="D340" s="124">
        <v>7.03</v>
      </c>
      <c r="E340" s="107">
        <f>F340</f>
        <v>9.67</v>
      </c>
      <c r="F340" s="124">
        <v>9.67</v>
      </c>
      <c r="G340" s="107">
        <f>H340</f>
        <v>14.41</v>
      </c>
      <c r="H340" s="124">
        <v>14.41</v>
      </c>
      <c r="I340" s="91">
        <f>J340</f>
        <v>0.0014095370370370392</v>
      </c>
      <c r="J340" s="121">
        <v>0.0014095370370370392</v>
      </c>
      <c r="K340" s="91">
        <f>L340</f>
        <v>0.001913425925925927</v>
      </c>
      <c r="L340" s="121">
        <v>0.001913425925925927</v>
      </c>
      <c r="M340" s="107" t="e">
        <f>N340</f>
        <v>#REF!</v>
      </c>
      <c r="N340" s="124" t="e">
        <f>N342-(#REF!-#REF!)/50</f>
        <v>#REF!</v>
      </c>
      <c r="O340" s="91">
        <f>P340</f>
        <v>0.0007489814814814823</v>
      </c>
      <c r="P340" s="121">
        <v>0.0007489814814814823</v>
      </c>
      <c r="Y340" s="86">
        <f>Z340</f>
        <v>132</v>
      </c>
      <c r="Z340" s="115">
        <v>132</v>
      </c>
      <c r="AA340" s="90">
        <f>AB340</f>
        <v>7.14</v>
      </c>
      <c r="AB340" s="124">
        <v>7.14</v>
      </c>
      <c r="AC340" s="90">
        <f>AD340</f>
        <v>10.15</v>
      </c>
      <c r="AD340" s="124">
        <v>10.15</v>
      </c>
      <c r="AE340" s="90">
        <f>AF340</f>
        <v>15.12</v>
      </c>
      <c r="AF340" s="124">
        <v>15.12</v>
      </c>
      <c r="AG340" s="91">
        <f>AH340</f>
        <v>0.001515046296296297</v>
      </c>
      <c r="AH340" s="121">
        <v>0.001515046296296297</v>
      </c>
      <c r="AI340" s="91">
        <f>AJ340</f>
        <v>0.0020631944444444382</v>
      </c>
      <c r="AJ340" s="121">
        <v>0.0020631944444444382</v>
      </c>
      <c r="AK340" s="90">
        <f>AL340</f>
        <v>33.768000000000086</v>
      </c>
      <c r="AL340" s="124">
        <v>33.768000000000086</v>
      </c>
      <c r="AM340" s="91">
        <f>AN340</f>
        <v>0.0007557870370370371</v>
      </c>
      <c r="AN340" s="121">
        <v>0.0007557870370370371</v>
      </c>
    </row>
    <row r="341" spans="1:40" ht="11.25">
      <c r="A341" s="72">
        <f>B340-1</f>
        <v>131</v>
      </c>
      <c r="B341" s="110"/>
      <c r="C341" s="107">
        <f>D340+$O$1</f>
        <v>7.04</v>
      </c>
      <c r="D341" s="124"/>
      <c r="E341" s="107">
        <f>F340+$O$1</f>
        <v>9.68</v>
      </c>
      <c r="F341" s="124"/>
      <c r="G341" s="107">
        <f>H340+$O$1</f>
        <v>14.42</v>
      </c>
      <c r="H341" s="124"/>
      <c r="I341" s="91">
        <f>J340+$P$1</f>
        <v>0.00140965277777778</v>
      </c>
      <c r="J341" s="121"/>
      <c r="K341" s="91">
        <f>L340+$P$1</f>
        <v>0.0019135416666666678</v>
      </c>
      <c r="L341" s="121"/>
      <c r="M341" s="107" t="e">
        <f>N340+$O$1</f>
        <v>#REF!</v>
      </c>
      <c r="N341" s="124"/>
      <c r="O341" s="91">
        <f>P340+$P$1</f>
        <v>0.000749097222222223</v>
      </c>
      <c r="P341" s="121"/>
      <c r="Y341" s="86">
        <f>Z340-1</f>
        <v>131</v>
      </c>
      <c r="Z341" s="115"/>
      <c r="AA341" s="90">
        <f>AB340+0.01</f>
        <v>7.1499999999999995</v>
      </c>
      <c r="AB341" s="124"/>
      <c r="AC341" s="90">
        <f>AD340+0.01</f>
        <v>10.16</v>
      </c>
      <c r="AD341" s="124"/>
      <c r="AE341" s="90">
        <f>AF340+0.01</f>
        <v>15.129999999999999</v>
      </c>
      <c r="AF341" s="124"/>
      <c r="AG341" s="91">
        <f>AH340+$AM$3</f>
        <v>0.001515162037037038</v>
      </c>
      <c r="AH341" s="121"/>
      <c r="AI341" s="91">
        <f>AJ340+$AM$3</f>
        <v>0.002063310185185179</v>
      </c>
      <c r="AJ341" s="121"/>
      <c r="AK341" s="90">
        <f>AL340+0.01</f>
        <v>33.778000000000084</v>
      </c>
      <c r="AL341" s="124"/>
      <c r="AM341" s="91">
        <f>AN340+$AM$3</f>
        <v>0.0007559027777777779</v>
      </c>
      <c r="AN341" s="121"/>
    </row>
    <row r="342" spans="1:40" ht="11.25">
      <c r="A342" s="72">
        <f>B342</f>
        <v>131</v>
      </c>
      <c r="B342" s="110">
        <v>131</v>
      </c>
      <c r="C342" s="107">
        <f>D342</f>
        <v>7.04</v>
      </c>
      <c r="D342" s="124">
        <v>7.04</v>
      </c>
      <c r="E342" s="107">
        <f>F342</f>
        <v>9.7</v>
      </c>
      <c r="F342" s="124">
        <v>9.7</v>
      </c>
      <c r="G342" s="107">
        <f>H342</f>
        <v>14.44</v>
      </c>
      <c r="H342" s="124">
        <v>14.44</v>
      </c>
      <c r="I342" s="91">
        <f>J342</f>
        <v>0.0014133333333333355</v>
      </c>
      <c r="J342" s="121">
        <v>0.0014133333333333355</v>
      </c>
      <c r="K342" s="91">
        <f>L342</f>
        <v>0.0019185185185185195</v>
      </c>
      <c r="L342" s="121">
        <v>0.0019185185185185195</v>
      </c>
      <c r="M342" s="107" t="e">
        <f>N342</f>
        <v>#REF!</v>
      </c>
      <c r="N342" s="124" t="e">
        <f>N344-(#REF!-#REF!)/50</f>
        <v>#REF!</v>
      </c>
      <c r="O342" s="91">
        <f>P342</f>
        <v>0.000750185185185186</v>
      </c>
      <c r="P342" s="121">
        <v>0.000750185185185186</v>
      </c>
      <c r="Y342" s="86">
        <f>Z342</f>
        <v>131</v>
      </c>
      <c r="Z342" s="115">
        <v>131</v>
      </c>
      <c r="AA342" s="90">
        <f>AB342</f>
        <v>7.16</v>
      </c>
      <c r="AB342" s="124">
        <v>7.16</v>
      </c>
      <c r="AC342" s="90">
        <f>AD342</f>
        <v>10.17</v>
      </c>
      <c r="AD342" s="124">
        <v>10.17</v>
      </c>
      <c r="AE342" s="90">
        <f>AF342</f>
        <v>15.14</v>
      </c>
      <c r="AF342" s="124">
        <v>15.14</v>
      </c>
      <c r="AG342" s="91">
        <f>AH342</f>
        <v>0.0015185185185185193</v>
      </c>
      <c r="AH342" s="121">
        <v>0.0015185185185185193</v>
      </c>
      <c r="AI342" s="91">
        <f>AJ342</f>
        <v>0.0020680555555555495</v>
      </c>
      <c r="AJ342" s="121">
        <v>0.0020680555555555495</v>
      </c>
      <c r="AK342" s="90">
        <f>AL342</f>
        <v>33.82400000000008</v>
      </c>
      <c r="AL342" s="124">
        <v>33.82400000000008</v>
      </c>
      <c r="AM342" s="91">
        <f>AN342</f>
        <v>0.0007569444444444445</v>
      </c>
      <c r="AN342" s="121">
        <v>0.0007569444444444445</v>
      </c>
    </row>
    <row r="343" spans="1:40" ht="11.25">
      <c r="A343" s="72">
        <f>B342-1</f>
        <v>130</v>
      </c>
      <c r="B343" s="110"/>
      <c r="C343" s="107">
        <f>D342+$O$1</f>
        <v>7.05</v>
      </c>
      <c r="D343" s="124"/>
      <c r="E343" s="107">
        <f>F342+$O$1</f>
        <v>9.709999999999999</v>
      </c>
      <c r="F343" s="124"/>
      <c r="G343" s="107">
        <f>H342+$O$1</f>
        <v>14.45</v>
      </c>
      <c r="H343" s="124"/>
      <c r="I343" s="91">
        <f>J342+$P$1</f>
        <v>0.0014134490740740763</v>
      </c>
      <c r="J343" s="121"/>
      <c r="K343" s="91">
        <f>L342+$P$1</f>
        <v>0.0019186342592592603</v>
      </c>
      <c r="L343" s="121"/>
      <c r="M343" s="107" t="e">
        <f>N342+$O$1</f>
        <v>#REF!</v>
      </c>
      <c r="N343" s="124"/>
      <c r="O343" s="91">
        <f>P342+$P$1</f>
        <v>0.0007503009259259267</v>
      </c>
      <c r="P343" s="121"/>
      <c r="Y343" s="86">
        <f>Z342-1</f>
        <v>130</v>
      </c>
      <c r="Z343" s="115"/>
      <c r="AA343" s="90">
        <f>AB342+0.01</f>
        <v>7.17</v>
      </c>
      <c r="AB343" s="124"/>
      <c r="AC343" s="90">
        <f>AD342+0.01</f>
        <v>10.18</v>
      </c>
      <c r="AD343" s="124"/>
      <c r="AE343" s="90">
        <f>AF342+0.01</f>
        <v>15.15</v>
      </c>
      <c r="AF343" s="124"/>
      <c r="AG343" s="91">
        <f>AH342+$AM$3</f>
        <v>0.0015186342592592602</v>
      </c>
      <c r="AH343" s="121"/>
      <c r="AI343" s="91">
        <f>AJ342+$AM$3</f>
        <v>0.00206817129629629</v>
      </c>
      <c r="AJ343" s="121"/>
      <c r="AK343" s="90">
        <f>AL342+0.01</f>
        <v>33.83400000000008</v>
      </c>
      <c r="AL343" s="124"/>
      <c r="AM343" s="91">
        <f>AN342+$AM$3</f>
        <v>0.0007570601851851853</v>
      </c>
      <c r="AN343" s="121"/>
    </row>
    <row r="344" spans="1:40" ht="11.25">
      <c r="A344" s="72">
        <f>B344</f>
        <v>130</v>
      </c>
      <c r="B344" s="116">
        <v>130</v>
      </c>
      <c r="C344" s="107">
        <f>D344</f>
        <v>7.06</v>
      </c>
      <c r="D344" s="124">
        <v>7.06</v>
      </c>
      <c r="E344" s="107">
        <f>F344</f>
        <v>9.72</v>
      </c>
      <c r="F344" s="124">
        <v>9.72</v>
      </c>
      <c r="G344" s="107">
        <f>H344</f>
        <v>14.47</v>
      </c>
      <c r="H344" s="124">
        <v>14.47</v>
      </c>
      <c r="I344" s="91">
        <f>J344</f>
        <v>0.0014171296296296317</v>
      </c>
      <c r="J344" s="121">
        <v>0.0014171296296296317</v>
      </c>
      <c r="K344" s="91">
        <f>L344</f>
        <v>0.001923611111111112</v>
      </c>
      <c r="L344" s="121">
        <v>0.001923611111111112</v>
      </c>
      <c r="M344" s="107" t="e">
        <f>N344</f>
        <v>#REF!</v>
      </c>
      <c r="N344" s="124" t="e">
        <f>N346-(#REF!-#REF!)/50</f>
        <v>#REF!</v>
      </c>
      <c r="O344" s="91">
        <f>P344</f>
        <v>0.0007513888888888897</v>
      </c>
      <c r="P344" s="121">
        <v>0.0007513888888888897</v>
      </c>
      <c r="Y344" s="86">
        <f>Z344</f>
        <v>130</v>
      </c>
      <c r="Z344" s="115">
        <v>130</v>
      </c>
      <c r="AA344" s="90">
        <f>AB344</f>
        <v>7.17</v>
      </c>
      <c r="AB344" s="124">
        <v>7.17</v>
      </c>
      <c r="AC344" s="90">
        <f>AD344</f>
        <v>10.2</v>
      </c>
      <c r="AD344" s="124">
        <v>10.2</v>
      </c>
      <c r="AE344" s="90">
        <f>AF344</f>
        <v>15.17</v>
      </c>
      <c r="AF344" s="124">
        <v>15.17</v>
      </c>
      <c r="AG344" s="91">
        <f>AH344</f>
        <v>0.0015219907407407415</v>
      </c>
      <c r="AH344" s="121">
        <v>0.0015219907407407415</v>
      </c>
      <c r="AI344" s="91">
        <f>AJ344</f>
        <v>0.002072916666666661</v>
      </c>
      <c r="AJ344" s="121">
        <v>0.002072916666666661</v>
      </c>
      <c r="AK344" s="90">
        <f>AL344</f>
        <v>33.88000000000008</v>
      </c>
      <c r="AL344" s="124">
        <v>33.88000000000008</v>
      </c>
      <c r="AM344" s="91">
        <f>AN344</f>
        <v>0.0007581018518518519</v>
      </c>
      <c r="AN344" s="121">
        <v>0.0007581018518518519</v>
      </c>
    </row>
    <row r="345" spans="1:40" ht="11.25">
      <c r="A345" s="72">
        <f>B344-1</f>
        <v>129</v>
      </c>
      <c r="B345" s="116"/>
      <c r="C345" s="107">
        <f>D344+$O$1</f>
        <v>7.069999999999999</v>
      </c>
      <c r="D345" s="124"/>
      <c r="E345" s="107">
        <f>F344+$O$1</f>
        <v>9.73</v>
      </c>
      <c r="F345" s="124"/>
      <c r="G345" s="107">
        <f>H344+$O$1</f>
        <v>14.48</v>
      </c>
      <c r="H345" s="124"/>
      <c r="I345" s="91">
        <f>J344+$P$1</f>
        <v>0.0014172453703703725</v>
      </c>
      <c r="J345" s="121"/>
      <c r="K345" s="91">
        <f>L344+$P$1</f>
        <v>0.001923726851851853</v>
      </c>
      <c r="L345" s="121"/>
      <c r="M345" s="107" t="e">
        <f>N344+$O$1</f>
        <v>#REF!</v>
      </c>
      <c r="N345" s="124"/>
      <c r="O345" s="91">
        <f>P344+$P$1</f>
        <v>0.0007515046296296304</v>
      </c>
      <c r="P345" s="121"/>
      <c r="Y345" s="86">
        <f>Z344-1</f>
        <v>129</v>
      </c>
      <c r="Z345" s="115"/>
      <c r="AA345" s="90">
        <f>AB344+0.01</f>
        <v>7.18</v>
      </c>
      <c r="AB345" s="124"/>
      <c r="AC345" s="90">
        <f>AD344+0.01</f>
        <v>10.209999999999999</v>
      </c>
      <c r="AD345" s="124"/>
      <c r="AE345" s="90">
        <f>AF344+0.01</f>
        <v>15.18</v>
      </c>
      <c r="AF345" s="124"/>
      <c r="AG345" s="91">
        <f>AH344+$AM$3</f>
        <v>0.0015221064814814824</v>
      </c>
      <c r="AH345" s="121"/>
      <c r="AI345" s="91">
        <f>AJ344+$AM$3</f>
        <v>0.0020730324074074015</v>
      </c>
      <c r="AJ345" s="121"/>
      <c r="AK345" s="90">
        <f>AL344+0.01</f>
        <v>33.89000000000008</v>
      </c>
      <c r="AL345" s="124"/>
      <c r="AM345" s="91">
        <f>AN344+$AM$3</f>
        <v>0.0007582175925925927</v>
      </c>
      <c r="AN345" s="121"/>
    </row>
    <row r="346" spans="1:40" ht="11.25">
      <c r="A346" s="72">
        <f>B346</f>
        <v>129</v>
      </c>
      <c r="B346" s="110">
        <v>129</v>
      </c>
      <c r="C346" s="107">
        <f>D346</f>
        <v>7.07</v>
      </c>
      <c r="D346" s="124">
        <v>7.07</v>
      </c>
      <c r="E346" s="107">
        <f>F346</f>
        <v>9.74</v>
      </c>
      <c r="F346" s="124">
        <v>9.74</v>
      </c>
      <c r="G346" s="107">
        <f>H346</f>
        <v>14.51</v>
      </c>
      <c r="H346" s="124">
        <v>14.51</v>
      </c>
      <c r="I346" s="91">
        <f>J346</f>
        <v>0.001420925925925928</v>
      </c>
      <c r="J346" s="121">
        <v>0.001420925925925928</v>
      </c>
      <c r="K346" s="91">
        <f>L346</f>
        <v>0.0019287037037037046</v>
      </c>
      <c r="L346" s="121">
        <v>0.0019287037037037046</v>
      </c>
      <c r="M346" s="107" t="e">
        <f>N346</f>
        <v>#REF!</v>
      </c>
      <c r="N346" s="124" t="e">
        <f>N348-(#REF!-#REF!)/50</f>
        <v>#REF!</v>
      </c>
      <c r="O346" s="91">
        <f>P346</f>
        <v>0.0007525925925925933</v>
      </c>
      <c r="P346" s="121">
        <v>0.0007525925925925933</v>
      </c>
      <c r="Y346" s="86">
        <f>Z346</f>
        <v>129</v>
      </c>
      <c r="Z346" s="115">
        <v>129</v>
      </c>
      <c r="AA346" s="90">
        <f>AB346</f>
        <v>7.18</v>
      </c>
      <c r="AB346" s="124">
        <v>7.18</v>
      </c>
      <c r="AC346" s="90">
        <f>AD346</f>
        <v>10.22</v>
      </c>
      <c r="AD346" s="124">
        <v>10.22</v>
      </c>
      <c r="AE346" s="90">
        <f>AF346</f>
        <v>15.19</v>
      </c>
      <c r="AF346" s="124">
        <v>15.19</v>
      </c>
      <c r="AG346" s="91">
        <f>AH346</f>
        <v>0.0015254629629629637</v>
      </c>
      <c r="AH346" s="121">
        <v>0.0015254629629629637</v>
      </c>
      <c r="AI346" s="91">
        <f>AJ346</f>
        <v>0.002077777777777772</v>
      </c>
      <c r="AJ346" s="121">
        <v>0.002077777777777772</v>
      </c>
      <c r="AK346" s="90">
        <f>AL346</f>
        <v>33.93600000000008</v>
      </c>
      <c r="AL346" s="124">
        <v>33.93600000000008</v>
      </c>
      <c r="AM346" s="91">
        <f>AN346</f>
        <v>0.0007592592592592593</v>
      </c>
      <c r="AN346" s="121">
        <v>0.0007592592592592593</v>
      </c>
    </row>
    <row r="347" spans="1:40" ht="11.25">
      <c r="A347" s="72">
        <f>B346-1</f>
        <v>128</v>
      </c>
      <c r="B347" s="110"/>
      <c r="C347" s="107">
        <f>D346+$O$1</f>
        <v>7.08</v>
      </c>
      <c r="D347" s="124"/>
      <c r="E347" s="107">
        <f>F346+$O$1</f>
        <v>9.75</v>
      </c>
      <c r="F347" s="124"/>
      <c r="G347" s="107">
        <f>H346+$O$1</f>
        <v>14.52</v>
      </c>
      <c r="H347" s="124"/>
      <c r="I347" s="91">
        <f>J346+$P$1</f>
        <v>0.0014210416666666688</v>
      </c>
      <c r="J347" s="121"/>
      <c r="K347" s="91">
        <f>L346+$P$1</f>
        <v>0.0019288194444444455</v>
      </c>
      <c r="L347" s="121"/>
      <c r="M347" s="107" t="e">
        <f>N346+$O$1</f>
        <v>#REF!</v>
      </c>
      <c r="N347" s="124"/>
      <c r="O347" s="91">
        <f>P346+$P$1</f>
        <v>0.0007527083333333341</v>
      </c>
      <c r="P347" s="121"/>
      <c r="Y347" s="86">
        <f>Z346-1</f>
        <v>128</v>
      </c>
      <c r="Z347" s="115"/>
      <c r="AA347" s="90">
        <f>AB346+0.01</f>
        <v>7.1899999999999995</v>
      </c>
      <c r="AB347" s="124"/>
      <c r="AC347" s="90">
        <f>AD346+0.01</f>
        <v>10.23</v>
      </c>
      <c r="AD347" s="124"/>
      <c r="AE347" s="90">
        <f>AF346+0.01</f>
        <v>15.2</v>
      </c>
      <c r="AF347" s="124"/>
      <c r="AG347" s="91">
        <f>AH346+$AM$3</f>
        <v>0.0015255787037037046</v>
      </c>
      <c r="AH347" s="121"/>
      <c r="AI347" s="91">
        <f>AJ346+$AM$3</f>
        <v>0.0020778935185185128</v>
      </c>
      <c r="AJ347" s="121"/>
      <c r="AK347" s="90">
        <f>AL346+0.01</f>
        <v>33.946000000000076</v>
      </c>
      <c r="AL347" s="124"/>
      <c r="AM347" s="91">
        <f>AN346+$AM$3</f>
        <v>0.0007593750000000001</v>
      </c>
      <c r="AN347" s="121"/>
    </row>
    <row r="348" spans="1:40" ht="11.25">
      <c r="A348" s="72">
        <f>B348</f>
        <v>128</v>
      </c>
      <c r="B348" s="110">
        <v>128</v>
      </c>
      <c r="C348" s="107">
        <f>D348</f>
        <v>7.09</v>
      </c>
      <c r="D348" s="124">
        <v>7.09</v>
      </c>
      <c r="E348" s="107">
        <f>F348</f>
        <v>9.77</v>
      </c>
      <c r="F348" s="124">
        <v>9.77</v>
      </c>
      <c r="G348" s="107">
        <f>H348</f>
        <v>14.54</v>
      </c>
      <c r="H348" s="124">
        <v>14.54</v>
      </c>
      <c r="I348" s="91">
        <f>J348</f>
        <v>0.0014247222222222241</v>
      </c>
      <c r="J348" s="121">
        <v>0.0014247222222222241</v>
      </c>
      <c r="K348" s="91">
        <f>L348</f>
        <v>0.0019337962962962972</v>
      </c>
      <c r="L348" s="121">
        <v>0.0019337962962962972</v>
      </c>
      <c r="M348" s="107" t="e">
        <f>N348</f>
        <v>#REF!</v>
      </c>
      <c r="N348" s="124" t="e">
        <f>N350-(#REF!-#REF!)/50</f>
        <v>#REF!</v>
      </c>
      <c r="O348" s="91">
        <f>P348</f>
        <v>0.000753796296296297</v>
      </c>
      <c r="P348" s="121">
        <v>0.000753796296296297</v>
      </c>
      <c r="Y348" s="86">
        <f>Z348</f>
        <v>128</v>
      </c>
      <c r="Z348" s="115">
        <v>128</v>
      </c>
      <c r="AA348" s="90">
        <f>AB348</f>
        <v>7.2</v>
      </c>
      <c r="AB348" s="124">
        <v>7.2</v>
      </c>
      <c r="AC348" s="90">
        <f>AD348</f>
        <v>10.24</v>
      </c>
      <c r="AD348" s="124">
        <v>10.24</v>
      </c>
      <c r="AE348" s="90">
        <f>AF348</f>
        <v>15.22</v>
      </c>
      <c r="AF348" s="124">
        <v>15.22</v>
      </c>
      <c r="AG348" s="91">
        <f>AH348</f>
        <v>0.001528935185185186</v>
      </c>
      <c r="AH348" s="121">
        <v>0.001528935185185186</v>
      </c>
      <c r="AI348" s="91">
        <f>AJ348</f>
        <v>0.0020826388888888834</v>
      </c>
      <c r="AJ348" s="121">
        <v>0.0020826388888888834</v>
      </c>
      <c r="AK348" s="90">
        <f>AL348</f>
        <v>33.992000000000075</v>
      </c>
      <c r="AL348" s="124">
        <v>33.992000000000075</v>
      </c>
      <c r="AM348" s="91">
        <f>AN348</f>
        <v>0.0007604166666666667</v>
      </c>
      <c r="AN348" s="121">
        <v>0.0007604166666666667</v>
      </c>
    </row>
    <row r="349" spans="1:40" ht="11.25">
      <c r="A349" s="72">
        <f>B348-1</f>
        <v>127</v>
      </c>
      <c r="B349" s="110"/>
      <c r="C349" s="107">
        <f>D348+$O$1</f>
        <v>7.1</v>
      </c>
      <c r="D349" s="124"/>
      <c r="E349" s="107">
        <f>F348+$O$1</f>
        <v>9.78</v>
      </c>
      <c r="F349" s="124"/>
      <c r="G349" s="107">
        <f>H348+$O$1</f>
        <v>14.549999999999999</v>
      </c>
      <c r="H349" s="124"/>
      <c r="I349" s="91">
        <f>J348+$P$1</f>
        <v>0.001424837962962965</v>
      </c>
      <c r="J349" s="121"/>
      <c r="K349" s="91">
        <f>L348+$P$1</f>
        <v>0.001933912037037038</v>
      </c>
      <c r="L349" s="121"/>
      <c r="M349" s="107" t="e">
        <f>N348+$O$1</f>
        <v>#REF!</v>
      </c>
      <c r="N349" s="124"/>
      <c r="O349" s="91">
        <f>P348+$P$1</f>
        <v>0.0007539120370370377</v>
      </c>
      <c r="P349" s="121"/>
      <c r="Y349" s="86">
        <f>Z348-1</f>
        <v>127</v>
      </c>
      <c r="Z349" s="115"/>
      <c r="AA349" s="90">
        <f>AB348+0.01</f>
        <v>7.21</v>
      </c>
      <c r="AB349" s="124"/>
      <c r="AC349" s="90">
        <f>AD348+0.01</f>
        <v>10.25</v>
      </c>
      <c r="AD349" s="124"/>
      <c r="AE349" s="90">
        <f>AF348+0.01</f>
        <v>15.23</v>
      </c>
      <c r="AF349" s="124"/>
      <c r="AG349" s="91">
        <f>AH348+$AM$3</f>
        <v>0.0015290509259259268</v>
      </c>
      <c r="AH349" s="121"/>
      <c r="AI349" s="91">
        <f>AJ348+$AM$3</f>
        <v>0.002082754629629624</v>
      </c>
      <c r="AJ349" s="121"/>
      <c r="AK349" s="90">
        <f>AL348+0.01</f>
        <v>34.00200000000007</v>
      </c>
      <c r="AL349" s="124"/>
      <c r="AM349" s="91">
        <f>AN348+$AM$3</f>
        <v>0.0007605324074074075</v>
      </c>
      <c r="AN349" s="121"/>
    </row>
    <row r="350" spans="1:40" ht="11.25">
      <c r="A350" s="72">
        <f>B350</f>
        <v>127</v>
      </c>
      <c r="B350" s="116">
        <v>127</v>
      </c>
      <c r="C350" s="107">
        <f>D350</f>
        <v>7.1</v>
      </c>
      <c r="D350" s="124">
        <v>7.1</v>
      </c>
      <c r="E350" s="107">
        <f>F350</f>
        <v>9.79</v>
      </c>
      <c r="F350" s="124">
        <v>9.79</v>
      </c>
      <c r="G350" s="107">
        <f>H350</f>
        <v>14.57</v>
      </c>
      <c r="H350" s="124">
        <v>14.57</v>
      </c>
      <c r="I350" s="91">
        <f>J350</f>
        <v>0.0014285185185185204</v>
      </c>
      <c r="J350" s="121">
        <v>0.0014285185185185204</v>
      </c>
      <c r="K350" s="91">
        <f>L350</f>
        <v>0.0019388888888888897</v>
      </c>
      <c r="L350" s="121">
        <v>0.0019388888888888897</v>
      </c>
      <c r="M350" s="107" t="e">
        <f>N350</f>
        <v>#REF!</v>
      </c>
      <c r="N350" s="124" t="e">
        <f>N352-(#REF!-#REF!)/50</f>
        <v>#REF!</v>
      </c>
      <c r="O350" s="91">
        <f>P350</f>
        <v>0.0007550000000000007</v>
      </c>
      <c r="P350" s="121">
        <v>0.0007550000000000007</v>
      </c>
      <c r="Y350" s="86">
        <f>Z350</f>
        <v>127</v>
      </c>
      <c r="Z350" s="115">
        <v>127</v>
      </c>
      <c r="AA350" s="90">
        <f>AB350</f>
        <v>7.21</v>
      </c>
      <c r="AB350" s="124">
        <v>7.21</v>
      </c>
      <c r="AC350" s="90">
        <f>AD350</f>
        <v>10.26</v>
      </c>
      <c r="AD350" s="124">
        <v>10.26</v>
      </c>
      <c r="AE350" s="90">
        <f>AF350</f>
        <v>15.25</v>
      </c>
      <c r="AF350" s="124">
        <v>15.25</v>
      </c>
      <c r="AG350" s="91">
        <f>AH350</f>
        <v>0.0015324074074074081</v>
      </c>
      <c r="AH350" s="121">
        <v>0.0015324074074074081</v>
      </c>
      <c r="AI350" s="91">
        <f>AJ350</f>
        <v>0.0020874999999999947</v>
      </c>
      <c r="AJ350" s="121">
        <v>0.0020874999999999947</v>
      </c>
      <c r="AK350" s="90">
        <f>AL350</f>
        <v>34.04800000000007</v>
      </c>
      <c r="AL350" s="124">
        <v>34.04800000000007</v>
      </c>
      <c r="AM350" s="91">
        <f>AN350</f>
        <v>0.0007615740740740741</v>
      </c>
      <c r="AN350" s="121">
        <v>0.0007615740740740741</v>
      </c>
    </row>
    <row r="351" spans="1:40" ht="11.25">
      <c r="A351" s="72">
        <f>B350-1</f>
        <v>126</v>
      </c>
      <c r="B351" s="116"/>
      <c r="C351" s="107">
        <f>D350+$O$1</f>
        <v>7.109999999999999</v>
      </c>
      <c r="D351" s="124"/>
      <c r="E351" s="107">
        <f>F350+$O$1</f>
        <v>9.799999999999999</v>
      </c>
      <c r="F351" s="124"/>
      <c r="G351" s="107">
        <f>H350+$O$1</f>
        <v>14.58</v>
      </c>
      <c r="H351" s="124"/>
      <c r="I351" s="91">
        <f>J350+$P$1</f>
        <v>0.0014286342592592612</v>
      </c>
      <c r="J351" s="121"/>
      <c r="K351" s="91">
        <f>L350+$P$1</f>
        <v>0.0019390046296296306</v>
      </c>
      <c r="L351" s="121"/>
      <c r="M351" s="107" t="e">
        <f>N350+$O$1</f>
        <v>#REF!</v>
      </c>
      <c r="N351" s="124"/>
      <c r="O351" s="91">
        <f>P350+$P$1</f>
        <v>0.0007551157407407414</v>
      </c>
      <c r="P351" s="121"/>
      <c r="Y351" s="86">
        <f>Z350-1</f>
        <v>126</v>
      </c>
      <c r="Z351" s="115"/>
      <c r="AA351" s="90">
        <f>AB350+0.01</f>
        <v>7.22</v>
      </c>
      <c r="AB351" s="124"/>
      <c r="AC351" s="90">
        <f>AD350+0.01</f>
        <v>10.27</v>
      </c>
      <c r="AD351" s="124"/>
      <c r="AE351" s="90">
        <f>AF350+0.01</f>
        <v>15.26</v>
      </c>
      <c r="AF351" s="124"/>
      <c r="AG351" s="91">
        <f>AH350+$AM$3</f>
        <v>0.001532523148148149</v>
      </c>
      <c r="AH351" s="121"/>
      <c r="AI351" s="91">
        <f>AJ350+$AM$3</f>
        <v>0.0020876157407407354</v>
      </c>
      <c r="AJ351" s="121"/>
      <c r="AK351" s="90">
        <f>AL350+0.01</f>
        <v>34.05800000000007</v>
      </c>
      <c r="AL351" s="124"/>
      <c r="AM351" s="91">
        <f>AN350+$AM$3</f>
        <v>0.0007616898148148149</v>
      </c>
      <c r="AN351" s="121"/>
    </row>
    <row r="352" spans="1:40" ht="11.25">
      <c r="A352" s="72">
        <f>B352</f>
        <v>126</v>
      </c>
      <c r="B352" s="110">
        <v>126</v>
      </c>
      <c r="C352" s="107">
        <f>D352</f>
        <v>7.12</v>
      </c>
      <c r="D352" s="124">
        <v>7.12</v>
      </c>
      <c r="E352" s="107">
        <f>F352</f>
        <v>9.82</v>
      </c>
      <c r="F352" s="124">
        <v>9.82</v>
      </c>
      <c r="G352" s="107">
        <f>H352</f>
        <v>14.6</v>
      </c>
      <c r="H352" s="124">
        <v>14.6</v>
      </c>
      <c r="I352" s="91">
        <f>J352</f>
        <v>0.0014323148148148166</v>
      </c>
      <c r="J352" s="121">
        <v>0.0014323148148148166</v>
      </c>
      <c r="K352" s="91">
        <f>L352</f>
        <v>0.0019439814814814823</v>
      </c>
      <c r="L352" s="121">
        <v>0.0019439814814814823</v>
      </c>
      <c r="M352" s="107" t="e">
        <f>N352</f>
        <v>#REF!</v>
      </c>
      <c r="N352" s="124" t="e">
        <f>N354-(#REF!-#REF!)/50</f>
        <v>#REF!</v>
      </c>
      <c r="O352" s="91">
        <f>P352</f>
        <v>0.0007562037037037044</v>
      </c>
      <c r="P352" s="121">
        <v>0.0007562037037037044</v>
      </c>
      <c r="Y352" s="86">
        <f>Z352</f>
        <v>126</v>
      </c>
      <c r="Z352" s="115">
        <v>126</v>
      </c>
      <c r="AA352" s="90">
        <f>AB352</f>
        <v>7.23</v>
      </c>
      <c r="AB352" s="124">
        <v>7.23</v>
      </c>
      <c r="AC352" s="90">
        <f>AD352</f>
        <v>10.29</v>
      </c>
      <c r="AD352" s="124">
        <v>10.29</v>
      </c>
      <c r="AE352" s="90">
        <f>AF352</f>
        <v>15.27</v>
      </c>
      <c r="AF352" s="124">
        <v>15.27</v>
      </c>
      <c r="AG352" s="91">
        <f>AH352</f>
        <v>0.0015358796296296303</v>
      </c>
      <c r="AH352" s="121">
        <v>0.0015358796296296303</v>
      </c>
      <c r="AI352" s="91">
        <f>AJ352</f>
        <v>0.002092361111111106</v>
      </c>
      <c r="AJ352" s="121">
        <v>0.002092361111111106</v>
      </c>
      <c r="AK352" s="90">
        <f>AL352</f>
        <v>34.10400000000007</v>
      </c>
      <c r="AL352" s="124">
        <v>34.10400000000007</v>
      </c>
      <c r="AM352" s="91">
        <f>AN352</f>
        <v>0.0007627314814814815</v>
      </c>
      <c r="AN352" s="121">
        <v>0.0007627314814814815</v>
      </c>
    </row>
    <row r="353" spans="1:40" ht="11.25">
      <c r="A353" s="72">
        <f>B352-1</f>
        <v>125</v>
      </c>
      <c r="B353" s="110"/>
      <c r="C353" s="107">
        <f>D352+$O$1</f>
        <v>7.13</v>
      </c>
      <c r="D353" s="124"/>
      <c r="E353" s="107">
        <f>F352+$O$1</f>
        <v>9.83</v>
      </c>
      <c r="F353" s="124"/>
      <c r="G353" s="107">
        <f>H352+$O$1</f>
        <v>14.61</v>
      </c>
      <c r="H353" s="124"/>
      <c r="I353" s="91">
        <f>J352+$P$1</f>
        <v>0.0014324305555555574</v>
      </c>
      <c r="J353" s="121"/>
      <c r="K353" s="91">
        <f>L352+$P$1</f>
        <v>0.0019440972222222231</v>
      </c>
      <c r="L353" s="121"/>
      <c r="M353" s="107" t="e">
        <f>N352+$O$1</f>
        <v>#REF!</v>
      </c>
      <c r="N353" s="124"/>
      <c r="O353" s="91">
        <f>P352+$P$1</f>
        <v>0.0007563194444444451</v>
      </c>
      <c r="P353" s="121"/>
      <c r="Y353" s="86">
        <f>Z352-1</f>
        <v>125</v>
      </c>
      <c r="Z353" s="115"/>
      <c r="AA353" s="90">
        <f>AB352+0.01</f>
        <v>7.24</v>
      </c>
      <c r="AB353" s="124"/>
      <c r="AC353" s="90">
        <f>AD352+0.01</f>
        <v>10.299999999999999</v>
      </c>
      <c r="AD353" s="124"/>
      <c r="AE353" s="90">
        <f>AF352+0.01</f>
        <v>15.28</v>
      </c>
      <c r="AF353" s="124"/>
      <c r="AG353" s="91">
        <f>AH352+$AM$3</f>
        <v>0.0015359953703703712</v>
      </c>
      <c r="AH353" s="121"/>
      <c r="AI353" s="91">
        <f>AJ352+$AM$3</f>
        <v>0.0020924768518518467</v>
      </c>
      <c r="AJ353" s="121"/>
      <c r="AK353" s="90">
        <f>AL352+0.01</f>
        <v>34.11400000000007</v>
      </c>
      <c r="AL353" s="124"/>
      <c r="AM353" s="91">
        <f>AN352+$AM$3</f>
        <v>0.0007628472222222223</v>
      </c>
      <c r="AN353" s="121"/>
    </row>
    <row r="354" spans="1:40" ht="11.25">
      <c r="A354" s="72">
        <f>B354</f>
        <v>125</v>
      </c>
      <c r="B354" s="110">
        <v>125</v>
      </c>
      <c r="C354" s="107">
        <f>D354</f>
        <v>7.13</v>
      </c>
      <c r="D354" s="124">
        <v>7.13</v>
      </c>
      <c r="E354" s="107">
        <f>F354</f>
        <v>9.84</v>
      </c>
      <c r="F354" s="124">
        <v>9.84</v>
      </c>
      <c r="G354" s="107">
        <f>H354</f>
        <v>14.63</v>
      </c>
      <c r="H354" s="124">
        <v>14.63</v>
      </c>
      <c r="I354" s="91">
        <f>J354</f>
        <v>0.0014361111111111128</v>
      </c>
      <c r="J354" s="121">
        <v>0.0014361111111111128</v>
      </c>
      <c r="K354" s="91">
        <f>L354</f>
        <v>0.0019490740740740749</v>
      </c>
      <c r="L354" s="121">
        <v>0.0019490740740740749</v>
      </c>
      <c r="M354" s="107" t="e">
        <f>N354</f>
        <v>#REF!</v>
      </c>
      <c r="N354" s="124" t="e">
        <f>N356-(#REF!-#REF!)/50</f>
        <v>#REF!</v>
      </c>
      <c r="O354" s="91">
        <f>P354</f>
        <v>0.000757407407407408</v>
      </c>
      <c r="P354" s="121">
        <v>0.000757407407407408</v>
      </c>
      <c r="Y354" s="86">
        <f>Z354</f>
        <v>125</v>
      </c>
      <c r="Z354" s="115">
        <v>125</v>
      </c>
      <c r="AA354" s="90">
        <f>AB354</f>
        <v>7.24</v>
      </c>
      <c r="AB354" s="124">
        <v>7.24</v>
      </c>
      <c r="AC354" s="90">
        <f>AD354</f>
        <v>10.31</v>
      </c>
      <c r="AD354" s="124">
        <v>10.31</v>
      </c>
      <c r="AE354" s="90">
        <f>AF354</f>
        <v>15.3</v>
      </c>
      <c r="AF354" s="124">
        <v>15.3</v>
      </c>
      <c r="AG354" s="91">
        <f>AH354</f>
        <v>0.0015393518518518525</v>
      </c>
      <c r="AH354" s="121">
        <v>0.0015393518518518525</v>
      </c>
      <c r="AI354" s="91">
        <f>AJ354</f>
        <v>0.0020972222222222173</v>
      </c>
      <c r="AJ354" s="121">
        <v>0.0020972222222222173</v>
      </c>
      <c r="AK354" s="90">
        <f>AL354</f>
        <v>34.16000000000007</v>
      </c>
      <c r="AL354" s="124">
        <v>34.16000000000007</v>
      </c>
      <c r="AM354" s="91">
        <f>AN354</f>
        <v>0.0007638888888888889</v>
      </c>
      <c r="AN354" s="121">
        <v>0.0007638888888888889</v>
      </c>
    </row>
    <row r="355" spans="1:40" ht="11.25">
      <c r="A355" s="72">
        <f>B354-1</f>
        <v>124</v>
      </c>
      <c r="B355" s="110"/>
      <c r="C355" s="107">
        <f>D354+$O$1</f>
        <v>7.14</v>
      </c>
      <c r="D355" s="124"/>
      <c r="E355" s="107">
        <f>F354+$O$1</f>
        <v>9.85</v>
      </c>
      <c r="F355" s="124"/>
      <c r="G355" s="107">
        <f>H354+$O$1</f>
        <v>14.64</v>
      </c>
      <c r="H355" s="124"/>
      <c r="I355" s="91">
        <f>J354+$P$1</f>
        <v>0.0014362268518518537</v>
      </c>
      <c r="J355" s="121"/>
      <c r="K355" s="91">
        <f>L354+$P$1</f>
        <v>0.0019491898148148157</v>
      </c>
      <c r="L355" s="121"/>
      <c r="M355" s="107" t="e">
        <f>N354+$O$1</f>
        <v>#REF!</v>
      </c>
      <c r="N355" s="124"/>
      <c r="O355" s="91">
        <f>P354+$P$1</f>
        <v>0.0007575231481481488</v>
      </c>
      <c r="P355" s="121"/>
      <c r="Y355" s="86">
        <f>Z354-1</f>
        <v>124</v>
      </c>
      <c r="Z355" s="115"/>
      <c r="AA355" s="90">
        <f>AB354+0.01</f>
        <v>7.25</v>
      </c>
      <c r="AB355" s="124"/>
      <c r="AC355" s="90">
        <f>AD354+0.01</f>
        <v>10.32</v>
      </c>
      <c r="AD355" s="124"/>
      <c r="AE355" s="90">
        <f>AF354+0.01</f>
        <v>15.31</v>
      </c>
      <c r="AF355" s="124"/>
      <c r="AG355" s="91">
        <f>AH354+$AM$3</f>
        <v>0.0015394675925925934</v>
      </c>
      <c r="AH355" s="121"/>
      <c r="AI355" s="91">
        <f>AJ354+$AM$3</f>
        <v>0.002097337962962958</v>
      </c>
      <c r="AJ355" s="121"/>
      <c r="AK355" s="90">
        <f>AL354+0.01</f>
        <v>34.170000000000066</v>
      </c>
      <c r="AL355" s="124"/>
      <c r="AM355" s="91">
        <f>AN354+$AM$3</f>
        <v>0.0007640046296296297</v>
      </c>
      <c r="AN355" s="121"/>
    </row>
    <row r="356" spans="1:40" ht="11.25">
      <c r="A356" s="72">
        <f>B356</f>
        <v>124</v>
      </c>
      <c r="B356" s="116">
        <v>124</v>
      </c>
      <c r="C356" s="107">
        <f>D356</f>
        <v>7.14</v>
      </c>
      <c r="D356" s="124">
        <v>7.14</v>
      </c>
      <c r="E356" s="107">
        <f>F356</f>
        <v>9.86</v>
      </c>
      <c r="F356" s="124">
        <v>9.86</v>
      </c>
      <c r="G356" s="107">
        <f>H356</f>
        <v>14.66</v>
      </c>
      <c r="H356" s="124">
        <v>14.66</v>
      </c>
      <c r="I356" s="91">
        <f>J356</f>
        <v>0.001439907407407409</v>
      </c>
      <c r="J356" s="121">
        <v>0.001439907407407409</v>
      </c>
      <c r="K356" s="91">
        <f>L356</f>
        <v>0.0019541666666666674</v>
      </c>
      <c r="L356" s="121">
        <v>0.0019541666666666674</v>
      </c>
      <c r="M356" s="107" t="e">
        <f>N356</f>
        <v>#REF!</v>
      </c>
      <c r="N356" s="124" t="e">
        <f>N358-(#REF!-#REF!)/50</f>
        <v>#REF!</v>
      </c>
      <c r="O356" s="91">
        <f>P356</f>
        <v>0.0007586111111111117</v>
      </c>
      <c r="P356" s="121">
        <v>0.0007586111111111117</v>
      </c>
      <c r="Y356" s="86">
        <f>Z356</f>
        <v>124</v>
      </c>
      <c r="Z356" s="115">
        <v>124</v>
      </c>
      <c r="AA356" s="90">
        <f>AB356</f>
        <v>7.25</v>
      </c>
      <c r="AB356" s="124">
        <v>7.25</v>
      </c>
      <c r="AC356" s="90">
        <f>AD356</f>
        <v>10.33</v>
      </c>
      <c r="AD356" s="124">
        <v>10.33</v>
      </c>
      <c r="AE356" s="90">
        <f>AF356</f>
        <v>15.33</v>
      </c>
      <c r="AF356" s="124">
        <v>15.33</v>
      </c>
      <c r="AG356" s="91">
        <f>AH356</f>
        <v>0.0015428240740740747</v>
      </c>
      <c r="AH356" s="121">
        <v>0.0015428240740740747</v>
      </c>
      <c r="AI356" s="91">
        <f>AJ356</f>
        <v>0.0021020833333333286</v>
      </c>
      <c r="AJ356" s="121">
        <v>0.0021020833333333286</v>
      </c>
      <c r="AK356" s="90">
        <f>AL356</f>
        <v>34.216000000000065</v>
      </c>
      <c r="AL356" s="124">
        <v>34.216000000000065</v>
      </c>
      <c r="AM356" s="91">
        <f>AN356</f>
        <v>0.0007650462962962963</v>
      </c>
      <c r="AN356" s="121">
        <v>0.0007650462962962963</v>
      </c>
    </row>
    <row r="357" spans="1:40" ht="11.25">
      <c r="A357" s="72">
        <f>B356-1</f>
        <v>123</v>
      </c>
      <c r="B357" s="116"/>
      <c r="C357" s="107">
        <f>D356+$O$1</f>
        <v>7.1499999999999995</v>
      </c>
      <c r="D357" s="124"/>
      <c r="E357" s="107">
        <f>F356+$O$1</f>
        <v>9.87</v>
      </c>
      <c r="F357" s="124"/>
      <c r="G357" s="107">
        <f>H356+$O$1</f>
        <v>14.67</v>
      </c>
      <c r="H357" s="124"/>
      <c r="I357" s="91">
        <f>J356+$P$1</f>
        <v>0.00144002314814815</v>
      </c>
      <c r="J357" s="121"/>
      <c r="K357" s="91">
        <f>L356+$P$1</f>
        <v>0.001954282407407408</v>
      </c>
      <c r="L357" s="121"/>
      <c r="M357" s="107" t="e">
        <f>N356+$O$1</f>
        <v>#REF!</v>
      </c>
      <c r="N357" s="124"/>
      <c r="O357" s="91">
        <f>P356+$P$1</f>
        <v>0.0007587268518518524</v>
      </c>
      <c r="P357" s="121"/>
      <c r="Y357" s="86">
        <f>Z356-1</f>
        <v>123</v>
      </c>
      <c r="Z357" s="115"/>
      <c r="AA357" s="90">
        <f>AB356+0.01</f>
        <v>7.26</v>
      </c>
      <c r="AB357" s="124"/>
      <c r="AC357" s="90">
        <f>AD356+0.01</f>
        <v>10.34</v>
      </c>
      <c r="AD357" s="124"/>
      <c r="AE357" s="90">
        <f>AF356+0.01</f>
        <v>15.34</v>
      </c>
      <c r="AF357" s="124"/>
      <c r="AG357" s="91">
        <f>AH356+$AM$3</f>
        <v>0.0015429398148148156</v>
      </c>
      <c r="AH357" s="121"/>
      <c r="AI357" s="91">
        <f>AJ356+$AM$3</f>
        <v>0.0021021990740740693</v>
      </c>
      <c r="AJ357" s="121"/>
      <c r="AK357" s="90">
        <f>AL356+0.01</f>
        <v>34.22600000000006</v>
      </c>
      <c r="AL357" s="124"/>
      <c r="AM357" s="91">
        <f>AN356+$AM$3</f>
        <v>0.0007651620370370371</v>
      </c>
      <c r="AN357" s="121"/>
    </row>
    <row r="358" spans="1:40" ht="11.25">
      <c r="A358" s="72">
        <f>B358</f>
        <v>123</v>
      </c>
      <c r="B358" s="110">
        <v>123</v>
      </c>
      <c r="C358" s="107">
        <f>D358</f>
        <v>7.16</v>
      </c>
      <c r="D358" s="124">
        <v>7.16</v>
      </c>
      <c r="E358" s="107">
        <f>F358</f>
        <v>9.89</v>
      </c>
      <c r="F358" s="124">
        <v>9.89</v>
      </c>
      <c r="G358" s="107">
        <f>H358</f>
        <v>14.69</v>
      </c>
      <c r="H358" s="124">
        <v>14.69</v>
      </c>
      <c r="I358" s="91">
        <f>J358</f>
        <v>0.0014437037037037053</v>
      </c>
      <c r="J358" s="121">
        <v>0.0014437037037037053</v>
      </c>
      <c r="K358" s="91">
        <f>L358</f>
        <v>0.00195925925925926</v>
      </c>
      <c r="L358" s="121">
        <v>0.00195925925925926</v>
      </c>
      <c r="M358" s="107" t="e">
        <f>N358</f>
        <v>#REF!</v>
      </c>
      <c r="N358" s="124" t="e">
        <f>N360-(#REF!-#REF!)/50</f>
        <v>#REF!</v>
      </c>
      <c r="O358" s="91">
        <f>P358</f>
        <v>0.0007598148148148154</v>
      </c>
      <c r="P358" s="121">
        <v>0.0007598148148148154</v>
      </c>
      <c r="Y358" s="86">
        <f>Z358</f>
        <v>123</v>
      </c>
      <c r="Z358" s="115">
        <v>123</v>
      </c>
      <c r="AA358" s="90">
        <f>AB358</f>
        <v>7.27</v>
      </c>
      <c r="AB358" s="124">
        <v>7.27</v>
      </c>
      <c r="AC358" s="90">
        <f>AD358</f>
        <v>10.36</v>
      </c>
      <c r="AD358" s="124">
        <v>10.36</v>
      </c>
      <c r="AE358" s="90">
        <f>AF358</f>
        <v>15.35</v>
      </c>
      <c r="AF358" s="124">
        <v>15.35</v>
      </c>
      <c r="AG358" s="91">
        <f>AH358</f>
        <v>0.001546296296296297</v>
      </c>
      <c r="AH358" s="121">
        <v>0.001546296296296297</v>
      </c>
      <c r="AI358" s="91">
        <f>AJ358</f>
        <v>0.00210694444444444</v>
      </c>
      <c r="AJ358" s="121">
        <v>0.00210694444444444</v>
      </c>
      <c r="AK358" s="90">
        <f>AL358</f>
        <v>34.27200000000006</v>
      </c>
      <c r="AL358" s="124">
        <v>34.27200000000006</v>
      </c>
      <c r="AM358" s="91">
        <f>AN358</f>
        <v>0.0007662037037037037</v>
      </c>
      <c r="AN358" s="121">
        <v>0.0007662037037037037</v>
      </c>
    </row>
    <row r="359" spans="1:40" ht="11.25">
      <c r="A359" s="72">
        <f>B358-1</f>
        <v>122</v>
      </c>
      <c r="B359" s="110"/>
      <c r="C359" s="107">
        <f>D358+$O$1</f>
        <v>7.17</v>
      </c>
      <c r="D359" s="124"/>
      <c r="E359" s="107">
        <f>F358+$O$1</f>
        <v>9.9</v>
      </c>
      <c r="F359" s="124"/>
      <c r="G359" s="107">
        <f>H358+$O$1</f>
        <v>14.7</v>
      </c>
      <c r="H359" s="124"/>
      <c r="I359" s="91">
        <f>J358+$P$1</f>
        <v>0.0014438194444444461</v>
      </c>
      <c r="J359" s="121"/>
      <c r="K359" s="91">
        <f>L358+$P$1</f>
        <v>0.0019593750000000006</v>
      </c>
      <c r="L359" s="121"/>
      <c r="M359" s="107" t="e">
        <f>N358+$O$1</f>
        <v>#REF!</v>
      </c>
      <c r="N359" s="124"/>
      <c r="O359" s="91">
        <f>P358+$P$1</f>
        <v>0.0007599305555555561</v>
      </c>
      <c r="P359" s="121"/>
      <c r="Y359" s="86">
        <f>Z358-1</f>
        <v>122</v>
      </c>
      <c r="Z359" s="115"/>
      <c r="AA359" s="90">
        <f>AB358+0.01</f>
        <v>7.279999999999999</v>
      </c>
      <c r="AB359" s="124"/>
      <c r="AC359" s="90">
        <f>AD358+0.01</f>
        <v>10.37</v>
      </c>
      <c r="AD359" s="124"/>
      <c r="AE359" s="90">
        <f>AF358+0.01</f>
        <v>15.36</v>
      </c>
      <c r="AF359" s="124"/>
      <c r="AG359" s="91">
        <f>AH358+$AM$3</f>
        <v>0.0015464120370370378</v>
      </c>
      <c r="AH359" s="121"/>
      <c r="AI359" s="91">
        <f>AJ358+$AM$3</f>
        <v>0.0021070601851851806</v>
      </c>
      <c r="AJ359" s="121"/>
      <c r="AK359" s="90">
        <f>AL358+0.01</f>
        <v>34.28200000000006</v>
      </c>
      <c r="AL359" s="124"/>
      <c r="AM359" s="91">
        <f>AN358+$AM$3</f>
        <v>0.0007663194444444445</v>
      </c>
      <c r="AN359" s="121"/>
    </row>
    <row r="360" spans="1:40" ht="11.25">
      <c r="A360" s="72">
        <f>B360</f>
        <v>122</v>
      </c>
      <c r="B360" s="110">
        <v>122</v>
      </c>
      <c r="C360" s="107">
        <f>D360</f>
        <v>7.17</v>
      </c>
      <c r="D360" s="124">
        <v>7.17</v>
      </c>
      <c r="E360" s="107">
        <f>F360</f>
        <v>9.91</v>
      </c>
      <c r="F360" s="124">
        <v>9.91</v>
      </c>
      <c r="G360" s="107">
        <f>H360</f>
        <v>14.72</v>
      </c>
      <c r="H360" s="124">
        <v>14.72</v>
      </c>
      <c r="I360" s="91">
        <f>J360</f>
        <v>0.0014475000000000015</v>
      </c>
      <c r="J360" s="121">
        <v>0.0014475000000000015</v>
      </c>
      <c r="K360" s="91">
        <f>L360</f>
        <v>0.0019643518518518525</v>
      </c>
      <c r="L360" s="121">
        <v>0.0019643518518518525</v>
      </c>
      <c r="M360" s="107" t="e">
        <f>N360</f>
        <v>#REF!</v>
      </c>
      <c r="N360" s="124" t="e">
        <f>N362-(#REF!-#REF!)/50</f>
        <v>#REF!</v>
      </c>
      <c r="O360" s="91">
        <f>P360</f>
        <v>0.000761018518518519</v>
      </c>
      <c r="P360" s="121">
        <v>0.000761018518518519</v>
      </c>
      <c r="Y360" s="86">
        <f>Z360</f>
        <v>122</v>
      </c>
      <c r="Z360" s="115">
        <v>122</v>
      </c>
      <c r="AA360" s="90">
        <f>AB360</f>
        <v>7.28</v>
      </c>
      <c r="AB360" s="124">
        <v>7.28</v>
      </c>
      <c r="AC360" s="90">
        <f>AD360</f>
        <v>10.38</v>
      </c>
      <c r="AD360" s="124">
        <v>10.38</v>
      </c>
      <c r="AE360" s="90">
        <f>AF360</f>
        <v>15.38</v>
      </c>
      <c r="AF360" s="124">
        <v>15.38</v>
      </c>
      <c r="AG360" s="91">
        <f>AH360</f>
        <v>0.0015497685185185191</v>
      </c>
      <c r="AH360" s="121">
        <v>0.0015497685185185191</v>
      </c>
      <c r="AI360" s="91">
        <f>AJ360</f>
        <v>0.0021118055555555512</v>
      </c>
      <c r="AJ360" s="121">
        <v>0.0021118055555555512</v>
      </c>
      <c r="AK360" s="90">
        <f>AL360</f>
        <v>34.32800000000006</v>
      </c>
      <c r="AL360" s="124">
        <v>34.32800000000006</v>
      </c>
      <c r="AM360" s="91">
        <f>AN360</f>
        <v>0.0007673611111111111</v>
      </c>
      <c r="AN360" s="121">
        <v>0.0007673611111111111</v>
      </c>
    </row>
    <row r="361" spans="1:40" ht="11.25">
      <c r="A361" s="72">
        <f>B360-1</f>
        <v>121</v>
      </c>
      <c r="B361" s="110"/>
      <c r="C361" s="107">
        <f>D360+$O$1</f>
        <v>7.18</v>
      </c>
      <c r="D361" s="124"/>
      <c r="E361" s="107">
        <f>F360+$O$1</f>
        <v>9.92</v>
      </c>
      <c r="F361" s="124"/>
      <c r="G361" s="107">
        <f>H360+$O$1</f>
        <v>14.73</v>
      </c>
      <c r="H361" s="124"/>
      <c r="I361" s="91">
        <f>J360+$P$1</f>
        <v>0.0014476157407407424</v>
      </c>
      <c r="J361" s="121"/>
      <c r="K361" s="91">
        <f>L360+$P$1</f>
        <v>0.001964467592592593</v>
      </c>
      <c r="L361" s="121"/>
      <c r="M361" s="107" t="e">
        <f>N360+$O$1</f>
        <v>#REF!</v>
      </c>
      <c r="N361" s="124"/>
      <c r="O361" s="91">
        <f>P360+$P$1</f>
        <v>0.0007611342592592598</v>
      </c>
      <c r="P361" s="121"/>
      <c r="Y361" s="86">
        <f>Z360-1</f>
        <v>121</v>
      </c>
      <c r="Z361" s="115"/>
      <c r="AA361" s="90">
        <f>AB360+0.01</f>
        <v>7.29</v>
      </c>
      <c r="AB361" s="124"/>
      <c r="AC361" s="90">
        <f>AD360+0.01</f>
        <v>10.39</v>
      </c>
      <c r="AD361" s="124"/>
      <c r="AE361" s="90">
        <f>AF360+0.01</f>
        <v>15.39</v>
      </c>
      <c r="AF361" s="124"/>
      <c r="AG361" s="91">
        <f>AH360+$AM$3</f>
        <v>0.00154988425925926</v>
      </c>
      <c r="AH361" s="121"/>
      <c r="AI361" s="91">
        <f>AJ360+$AM$3</f>
        <v>0.002111921296296292</v>
      </c>
      <c r="AJ361" s="121"/>
      <c r="AK361" s="90">
        <f>AL360+0.01</f>
        <v>34.33800000000006</v>
      </c>
      <c r="AL361" s="124"/>
      <c r="AM361" s="91">
        <f>AN360+$AM$3</f>
        <v>0.0007674768518518519</v>
      </c>
      <c r="AN361" s="121"/>
    </row>
    <row r="362" spans="1:40" ht="11.25">
      <c r="A362" s="72">
        <f>B362</f>
        <v>121</v>
      </c>
      <c r="B362" s="116">
        <v>121</v>
      </c>
      <c r="C362" s="107">
        <f>D362</f>
        <v>7.19</v>
      </c>
      <c r="D362" s="124">
        <v>7.19</v>
      </c>
      <c r="E362" s="107">
        <f>F362</f>
        <v>9.94</v>
      </c>
      <c r="F362" s="124">
        <v>9.94</v>
      </c>
      <c r="G362" s="107">
        <f>H362</f>
        <v>14.75</v>
      </c>
      <c r="H362" s="124">
        <v>14.75</v>
      </c>
      <c r="I362" s="91">
        <f>J362</f>
        <v>0.0014512962962962977</v>
      </c>
      <c r="J362" s="121">
        <v>0.0014512962962962977</v>
      </c>
      <c r="K362" s="91">
        <f>L362</f>
        <v>0.001969444444444445</v>
      </c>
      <c r="L362" s="121">
        <v>0.001969444444444445</v>
      </c>
      <c r="M362" s="107" t="e">
        <f>N362</f>
        <v>#REF!</v>
      </c>
      <c r="N362" s="124" t="e">
        <f>N364-(#REF!-#REF!)/50</f>
        <v>#REF!</v>
      </c>
      <c r="O362" s="91">
        <f>P362</f>
        <v>0.0007622222222222227</v>
      </c>
      <c r="P362" s="121">
        <v>0.0007622222222222227</v>
      </c>
      <c r="Y362" s="86">
        <f>Z362</f>
        <v>121</v>
      </c>
      <c r="Z362" s="115">
        <v>121</v>
      </c>
      <c r="AA362" s="90">
        <f>AB362</f>
        <v>7.3</v>
      </c>
      <c r="AB362" s="124">
        <v>7.3</v>
      </c>
      <c r="AC362" s="90">
        <f>AD362</f>
        <v>10.4</v>
      </c>
      <c r="AD362" s="124">
        <v>10.4</v>
      </c>
      <c r="AE362" s="90">
        <f>AF362</f>
        <v>15.41</v>
      </c>
      <c r="AF362" s="124">
        <v>15.41</v>
      </c>
      <c r="AG362" s="91">
        <f>AH362</f>
        <v>0.0015532407407407413</v>
      </c>
      <c r="AH362" s="121">
        <v>0.0015532407407407413</v>
      </c>
      <c r="AI362" s="91">
        <f>AJ362</f>
        <v>0.0021166666666666625</v>
      </c>
      <c r="AJ362" s="121">
        <v>0.0021166666666666625</v>
      </c>
      <c r="AK362" s="90">
        <f>AL362</f>
        <v>34.38400000000006</v>
      </c>
      <c r="AL362" s="124">
        <v>34.38400000000006</v>
      </c>
      <c r="AM362" s="91">
        <f>AN362</f>
        <v>0.0007685185185185185</v>
      </c>
      <c r="AN362" s="121">
        <v>0.0007685185185185185</v>
      </c>
    </row>
    <row r="363" spans="1:40" ht="11.25">
      <c r="A363" s="72">
        <f>B362-1</f>
        <v>120</v>
      </c>
      <c r="B363" s="116"/>
      <c r="C363" s="107">
        <f>D362+$O$1</f>
        <v>7.2</v>
      </c>
      <c r="D363" s="124"/>
      <c r="E363" s="107">
        <f>F362+$O$1</f>
        <v>9.95</v>
      </c>
      <c r="F363" s="124"/>
      <c r="G363" s="107">
        <f>H362+$O$1</f>
        <v>14.76</v>
      </c>
      <c r="H363" s="124"/>
      <c r="I363" s="91">
        <f>J362+$P$1</f>
        <v>0.0014514120370370386</v>
      </c>
      <c r="J363" s="121"/>
      <c r="K363" s="91">
        <f>L362+$P$1</f>
        <v>0.0019695601851851857</v>
      </c>
      <c r="L363" s="121"/>
      <c r="M363" s="107" t="e">
        <f>N362+$O$1</f>
        <v>#REF!</v>
      </c>
      <c r="N363" s="124"/>
      <c r="O363" s="91">
        <f>P362+$P$1</f>
        <v>0.0007623379629629635</v>
      </c>
      <c r="P363" s="121"/>
      <c r="Y363" s="86">
        <f>Z362-1</f>
        <v>120</v>
      </c>
      <c r="Z363" s="115"/>
      <c r="AA363" s="90">
        <f>AB362+0.01</f>
        <v>7.31</v>
      </c>
      <c r="AB363" s="124"/>
      <c r="AC363" s="90">
        <f>AD362+0.01</f>
        <v>10.41</v>
      </c>
      <c r="AD363" s="124"/>
      <c r="AE363" s="90">
        <f>AF362+0.01</f>
        <v>15.42</v>
      </c>
      <c r="AF363" s="124"/>
      <c r="AG363" s="91">
        <f>AH362+$AM$3</f>
        <v>0.0015533564814814822</v>
      </c>
      <c r="AH363" s="121"/>
      <c r="AI363" s="91">
        <f>AJ362+$AM$3</f>
        <v>0.002116782407407403</v>
      </c>
      <c r="AJ363" s="121"/>
      <c r="AK363" s="90">
        <f>AL362+0.01</f>
        <v>34.394000000000055</v>
      </c>
      <c r="AL363" s="124"/>
      <c r="AM363" s="91">
        <f>AN362+$AM$3</f>
        <v>0.0007686342592592593</v>
      </c>
      <c r="AN363" s="121"/>
    </row>
    <row r="364" spans="1:40" ht="11.25">
      <c r="A364" s="72">
        <f>B364</f>
        <v>120</v>
      </c>
      <c r="B364" s="110">
        <v>120</v>
      </c>
      <c r="C364" s="107">
        <f>D364</f>
        <v>7.2</v>
      </c>
      <c r="D364" s="124">
        <v>7.2</v>
      </c>
      <c r="E364" s="107">
        <f>F364</f>
        <v>9.96</v>
      </c>
      <c r="F364" s="124">
        <v>9.96</v>
      </c>
      <c r="G364" s="107">
        <f>H364</f>
        <v>14.79</v>
      </c>
      <c r="H364" s="124">
        <v>14.79</v>
      </c>
      <c r="I364" s="91">
        <f>J364</f>
        <v>0.001455092592592594</v>
      </c>
      <c r="J364" s="121">
        <v>0.001455092592592594</v>
      </c>
      <c r="K364" s="91">
        <f>L364</f>
        <v>0.0019745370370370377</v>
      </c>
      <c r="L364" s="121">
        <v>0.0019745370370370377</v>
      </c>
      <c r="M364" s="107" t="e">
        <f>N364</f>
        <v>#REF!</v>
      </c>
      <c r="N364" s="124" t="e">
        <f>N366-(#REF!-#REF!)/50</f>
        <v>#REF!</v>
      </c>
      <c r="O364" s="91">
        <f>P364</f>
        <v>0.0007634259259259264</v>
      </c>
      <c r="P364" s="121">
        <v>0.0007634259259259264</v>
      </c>
      <c r="Y364" s="86">
        <f>Z364</f>
        <v>120</v>
      </c>
      <c r="Z364" s="115">
        <v>120</v>
      </c>
      <c r="AA364" s="90">
        <f>AB364</f>
        <v>7.31</v>
      </c>
      <c r="AB364" s="124">
        <v>7.31</v>
      </c>
      <c r="AC364" s="90">
        <f>AD364</f>
        <v>10.42</v>
      </c>
      <c r="AD364" s="124">
        <v>10.42</v>
      </c>
      <c r="AE364" s="90">
        <f>AF364</f>
        <v>15.43</v>
      </c>
      <c r="AF364" s="124">
        <v>15.43</v>
      </c>
      <c r="AG364" s="91">
        <f>AH364</f>
        <v>0.0015567129629629635</v>
      </c>
      <c r="AH364" s="121">
        <v>0.0015567129629629635</v>
      </c>
      <c r="AI364" s="91">
        <f>AJ364</f>
        <v>0.002121527777777774</v>
      </c>
      <c r="AJ364" s="121">
        <v>0.002121527777777774</v>
      </c>
      <c r="AK364" s="90">
        <f>AL364</f>
        <v>34.440000000000055</v>
      </c>
      <c r="AL364" s="124">
        <v>34.440000000000055</v>
      </c>
      <c r="AM364" s="91">
        <f>AN364</f>
        <v>0.0007696759259259259</v>
      </c>
      <c r="AN364" s="121">
        <v>0.0007696759259259259</v>
      </c>
    </row>
    <row r="365" spans="1:40" ht="11.25">
      <c r="A365" s="72">
        <f>B364-1</f>
        <v>119</v>
      </c>
      <c r="B365" s="110"/>
      <c r="C365" s="107">
        <f>D364+$O$1</f>
        <v>7.21</v>
      </c>
      <c r="D365" s="124"/>
      <c r="E365" s="107">
        <f>F364+$O$1</f>
        <v>9.97</v>
      </c>
      <c r="F365" s="124"/>
      <c r="G365" s="107">
        <f>H364+$O$1</f>
        <v>14.799999999999999</v>
      </c>
      <c r="H365" s="124"/>
      <c r="I365" s="91">
        <f>J364+$P$1</f>
        <v>0.0014552083333333348</v>
      </c>
      <c r="J365" s="121"/>
      <c r="K365" s="91">
        <f>L364+$P$1</f>
        <v>0.0019746527777777783</v>
      </c>
      <c r="L365" s="121"/>
      <c r="M365" s="107" t="e">
        <f>N364+$O$1</f>
        <v>#REF!</v>
      </c>
      <c r="N365" s="124"/>
      <c r="O365" s="91">
        <f>P364+$P$1</f>
        <v>0.0007635416666666671</v>
      </c>
      <c r="P365" s="121"/>
      <c r="Y365" s="86">
        <f>Z364-1</f>
        <v>119</v>
      </c>
      <c r="Z365" s="115"/>
      <c r="AA365" s="90">
        <f>AB364+0.01</f>
        <v>7.319999999999999</v>
      </c>
      <c r="AB365" s="124"/>
      <c r="AC365" s="90">
        <f>AD364+0.01</f>
        <v>10.43</v>
      </c>
      <c r="AD365" s="124"/>
      <c r="AE365" s="90">
        <f>AF364+0.01</f>
        <v>15.44</v>
      </c>
      <c r="AF365" s="124"/>
      <c r="AG365" s="91">
        <f>AH364+$AM$3</f>
        <v>0.0015568287037037044</v>
      </c>
      <c r="AH365" s="121"/>
      <c r="AI365" s="91">
        <f>AJ364+$AM$3</f>
        <v>0.0021216435185185145</v>
      </c>
      <c r="AJ365" s="121"/>
      <c r="AK365" s="90">
        <f>AL364+0.01</f>
        <v>34.45000000000005</v>
      </c>
      <c r="AL365" s="124"/>
      <c r="AM365" s="91">
        <f>AN364+$AM$3</f>
        <v>0.0007697916666666667</v>
      </c>
      <c r="AN365" s="121"/>
    </row>
    <row r="366" spans="1:40" ht="11.25">
      <c r="A366" s="72">
        <f>B366</f>
        <v>119</v>
      </c>
      <c r="B366" s="110">
        <v>119</v>
      </c>
      <c r="C366" s="107">
        <f>D366</f>
        <v>7.22</v>
      </c>
      <c r="D366" s="124">
        <v>7.22</v>
      </c>
      <c r="E366" s="107">
        <f>F366</f>
        <v>9.98</v>
      </c>
      <c r="F366" s="124">
        <v>9.98</v>
      </c>
      <c r="G366" s="107">
        <f>H366</f>
        <v>14.82</v>
      </c>
      <c r="H366" s="124">
        <v>14.82</v>
      </c>
      <c r="I366" s="91">
        <f>J366</f>
        <v>0.0014588888888888902</v>
      </c>
      <c r="J366" s="121">
        <v>0.0014588888888888902</v>
      </c>
      <c r="K366" s="91">
        <f>L366</f>
        <v>0.0019796296296296302</v>
      </c>
      <c r="L366" s="121">
        <v>0.0019796296296296302</v>
      </c>
      <c r="M366" s="107" t="e">
        <f>N366</f>
        <v>#REF!</v>
      </c>
      <c r="N366" s="124" t="e">
        <f>N368-(#REF!-#REF!)/50</f>
        <v>#REF!</v>
      </c>
      <c r="O366" s="91">
        <f>P366</f>
        <v>0.0007646296296296301</v>
      </c>
      <c r="P366" s="121">
        <v>0.0007646296296296301</v>
      </c>
      <c r="Y366" s="86">
        <f>Z366</f>
        <v>119</v>
      </c>
      <c r="Z366" s="115">
        <v>119</v>
      </c>
      <c r="AA366" s="90">
        <f>AB366</f>
        <v>7.32</v>
      </c>
      <c r="AB366" s="124">
        <v>7.32</v>
      </c>
      <c r="AC366" s="90">
        <f>AD366</f>
        <v>10.45</v>
      </c>
      <c r="AD366" s="124">
        <v>10.45</v>
      </c>
      <c r="AE366" s="90">
        <f>AF366</f>
        <v>15.46</v>
      </c>
      <c r="AF366" s="124">
        <v>15.46</v>
      </c>
      <c r="AG366" s="91">
        <f>AH366</f>
        <v>0.0015601851851851857</v>
      </c>
      <c r="AH366" s="121">
        <v>0.0015601851851851857</v>
      </c>
      <c r="AI366" s="91">
        <f>AJ366</f>
        <v>0.002126388888888885</v>
      </c>
      <c r="AJ366" s="121">
        <v>0.002126388888888885</v>
      </c>
      <c r="AK366" s="90">
        <f>AL366</f>
        <v>34.49600000000005</v>
      </c>
      <c r="AL366" s="124">
        <v>34.49600000000005</v>
      </c>
      <c r="AM366" s="91">
        <f>AN366</f>
        <v>0.0007708333333333333</v>
      </c>
      <c r="AN366" s="121">
        <v>0.0007708333333333333</v>
      </c>
    </row>
    <row r="367" spans="1:40" ht="11.25">
      <c r="A367" s="72">
        <f>B366-1</f>
        <v>118</v>
      </c>
      <c r="B367" s="110"/>
      <c r="C367" s="107">
        <f>D366+$O$1</f>
        <v>7.2299999999999995</v>
      </c>
      <c r="D367" s="124"/>
      <c r="E367" s="107">
        <f>F366+$O$1</f>
        <v>9.99</v>
      </c>
      <c r="F367" s="124"/>
      <c r="G367" s="107">
        <f>H366+$O$1</f>
        <v>14.83</v>
      </c>
      <c r="H367" s="124"/>
      <c r="I367" s="91">
        <f>J366+$P$1</f>
        <v>0.001459004629629631</v>
      </c>
      <c r="J367" s="121"/>
      <c r="K367" s="91">
        <f>L366+$P$1</f>
        <v>0.001979745370370371</v>
      </c>
      <c r="L367" s="121"/>
      <c r="M367" s="107" t="e">
        <f>N366+$O$1</f>
        <v>#REF!</v>
      </c>
      <c r="N367" s="124"/>
      <c r="O367" s="91">
        <f>P366+$P$1</f>
        <v>0.0007647453703703708</v>
      </c>
      <c r="P367" s="121"/>
      <c r="Y367" s="86">
        <f>Z366-1</f>
        <v>118</v>
      </c>
      <c r="Z367" s="115"/>
      <c r="AA367" s="90">
        <f>AB366+0.01</f>
        <v>7.33</v>
      </c>
      <c r="AB367" s="124"/>
      <c r="AC367" s="90">
        <f>AD366+0.01</f>
        <v>10.459999999999999</v>
      </c>
      <c r="AD367" s="124"/>
      <c r="AE367" s="90">
        <f>AF366+0.01</f>
        <v>15.47</v>
      </c>
      <c r="AF367" s="124"/>
      <c r="AG367" s="91">
        <f>AH366+$AM$3</f>
        <v>0.0015603009259259266</v>
      </c>
      <c r="AH367" s="121"/>
      <c r="AI367" s="91">
        <f>AJ366+$AM$3</f>
        <v>0.0021265046296296258</v>
      </c>
      <c r="AJ367" s="121"/>
      <c r="AK367" s="90">
        <f>AL366+0.01</f>
        <v>34.50600000000005</v>
      </c>
      <c r="AL367" s="124"/>
      <c r="AM367" s="91">
        <f>AN366+$AM$3</f>
        <v>0.0007709490740740741</v>
      </c>
      <c r="AN367" s="121"/>
    </row>
    <row r="368" spans="1:40" ht="11.25">
      <c r="A368" s="72">
        <f>B368</f>
        <v>118</v>
      </c>
      <c r="B368" s="116">
        <v>118</v>
      </c>
      <c r="C368" s="107">
        <f>D368</f>
        <v>7.23</v>
      </c>
      <c r="D368" s="124">
        <v>7.23</v>
      </c>
      <c r="E368" s="107">
        <f>F368</f>
        <v>10.01</v>
      </c>
      <c r="F368" s="124">
        <v>10.01</v>
      </c>
      <c r="G368" s="107">
        <f>H368</f>
        <v>14.85</v>
      </c>
      <c r="H368" s="124">
        <v>14.85</v>
      </c>
      <c r="I368" s="91">
        <f>J368</f>
        <v>0.0014626851851851864</v>
      </c>
      <c r="J368" s="121">
        <v>0.0014626851851851864</v>
      </c>
      <c r="K368" s="91">
        <f>L368</f>
        <v>0.001984722222222223</v>
      </c>
      <c r="L368" s="121">
        <v>0.001984722222222223</v>
      </c>
      <c r="M368" s="107" t="e">
        <f>N368</f>
        <v>#REF!</v>
      </c>
      <c r="N368" s="124" t="e">
        <f>N370-(#REF!-#REF!)/50</f>
        <v>#REF!</v>
      </c>
      <c r="O368" s="91">
        <f>P368</f>
        <v>0.0007658333333333338</v>
      </c>
      <c r="P368" s="121">
        <v>0.0007658333333333338</v>
      </c>
      <c r="Y368" s="86">
        <f>Z368</f>
        <v>118</v>
      </c>
      <c r="Z368" s="115">
        <v>118</v>
      </c>
      <c r="AA368" s="90">
        <f>AB368</f>
        <v>7.34</v>
      </c>
      <c r="AB368" s="124">
        <v>7.34</v>
      </c>
      <c r="AC368" s="90">
        <f>AD368</f>
        <v>10.47</v>
      </c>
      <c r="AD368" s="124">
        <v>10.47</v>
      </c>
      <c r="AE368" s="90">
        <f>AF368</f>
        <v>15.48</v>
      </c>
      <c r="AF368" s="124">
        <v>15.48</v>
      </c>
      <c r="AG368" s="91">
        <f>AH368</f>
        <v>0.001563657407407408</v>
      </c>
      <c r="AH368" s="121">
        <v>0.001563657407407408</v>
      </c>
      <c r="AI368" s="91">
        <f>AJ368</f>
        <v>0.0021312499999999964</v>
      </c>
      <c r="AJ368" s="121">
        <v>0.0021312499999999964</v>
      </c>
      <c r="AK368" s="90">
        <f>AL368</f>
        <v>34.55200000000005</v>
      </c>
      <c r="AL368" s="124">
        <v>34.55200000000005</v>
      </c>
      <c r="AM368" s="91">
        <f>AN368</f>
        <v>0.0007719907407407407</v>
      </c>
      <c r="AN368" s="121">
        <v>0.0007719907407407407</v>
      </c>
    </row>
    <row r="369" spans="1:40" ht="11.25">
      <c r="A369" s="72">
        <f>B368-1</f>
        <v>117</v>
      </c>
      <c r="B369" s="116"/>
      <c r="C369" s="107">
        <f>D368+$O$1</f>
        <v>7.24</v>
      </c>
      <c r="D369" s="124"/>
      <c r="E369" s="107">
        <f>F368+$O$1</f>
        <v>10.02</v>
      </c>
      <c r="F369" s="124"/>
      <c r="G369" s="107">
        <f>H368+$O$1</f>
        <v>14.86</v>
      </c>
      <c r="H369" s="124"/>
      <c r="I369" s="91">
        <f>J368+$P$1</f>
        <v>0.0014628009259259273</v>
      </c>
      <c r="J369" s="121"/>
      <c r="K369" s="91">
        <f>L368+$P$1</f>
        <v>0.0019848379629629634</v>
      </c>
      <c r="L369" s="121"/>
      <c r="M369" s="107" t="e">
        <f>N368+$O$1</f>
        <v>#REF!</v>
      </c>
      <c r="N369" s="124"/>
      <c r="O369" s="91">
        <f>P368+$P$1</f>
        <v>0.0007659490740740745</v>
      </c>
      <c r="P369" s="121"/>
      <c r="Y369" s="86">
        <f>Z368-1</f>
        <v>117</v>
      </c>
      <c r="Z369" s="115"/>
      <c r="AA369" s="90">
        <f>AB368+0.01</f>
        <v>7.35</v>
      </c>
      <c r="AB369" s="124"/>
      <c r="AC369" s="90">
        <f>AD368+0.01</f>
        <v>10.48</v>
      </c>
      <c r="AD369" s="124"/>
      <c r="AE369" s="90">
        <f>AF368+0.01</f>
        <v>15.49</v>
      </c>
      <c r="AF369" s="124"/>
      <c r="AG369" s="91">
        <f>AH368+$AM$3</f>
        <v>0.0015637731481481488</v>
      </c>
      <c r="AH369" s="121"/>
      <c r="AI369" s="91">
        <f>AJ368+$AM$3</f>
        <v>0.002131365740740737</v>
      </c>
      <c r="AJ369" s="121"/>
      <c r="AK369" s="90">
        <f>AL368+0.01</f>
        <v>34.56200000000005</v>
      </c>
      <c r="AL369" s="124"/>
      <c r="AM369" s="91">
        <f>AN368+$AM$3</f>
        <v>0.0007721064814814815</v>
      </c>
      <c r="AN369" s="121"/>
    </row>
    <row r="370" spans="1:40" ht="11.25">
      <c r="A370" s="72">
        <f>B370</f>
        <v>117</v>
      </c>
      <c r="B370" s="110">
        <v>117</v>
      </c>
      <c r="C370" s="107">
        <f>D370</f>
        <v>7.25</v>
      </c>
      <c r="D370" s="124">
        <v>7.25</v>
      </c>
      <c r="E370" s="107">
        <f>F370</f>
        <v>10.03</v>
      </c>
      <c r="F370" s="124">
        <v>10.03</v>
      </c>
      <c r="G370" s="107">
        <f>H370</f>
        <v>14.88</v>
      </c>
      <c r="H370" s="124">
        <v>14.88</v>
      </c>
      <c r="I370" s="91">
        <f>J370</f>
        <v>0.0014664814814814827</v>
      </c>
      <c r="J370" s="121">
        <v>0.0014664814814814827</v>
      </c>
      <c r="K370" s="91">
        <f>L370</f>
        <v>0.0019898148148148154</v>
      </c>
      <c r="L370" s="121">
        <v>0.0019898148148148154</v>
      </c>
      <c r="M370" s="107" t="e">
        <f>N370</f>
        <v>#REF!</v>
      </c>
      <c r="N370" s="124" t="e">
        <f>N372-(#REF!-#REF!)/50</f>
        <v>#REF!</v>
      </c>
      <c r="O370" s="91">
        <f>P370</f>
        <v>0.0007670370370370374</v>
      </c>
      <c r="P370" s="121">
        <v>0.0007670370370370374</v>
      </c>
      <c r="Y370" s="86">
        <f>Z370</f>
        <v>117</v>
      </c>
      <c r="Z370" s="115">
        <v>117</v>
      </c>
      <c r="AA370" s="90">
        <f>AB370</f>
        <v>7.35</v>
      </c>
      <c r="AB370" s="124">
        <v>7.35</v>
      </c>
      <c r="AC370" s="90">
        <f>AD370</f>
        <v>10.49</v>
      </c>
      <c r="AD370" s="124">
        <v>10.49</v>
      </c>
      <c r="AE370" s="90">
        <f>AF370</f>
        <v>15.51</v>
      </c>
      <c r="AF370" s="124">
        <v>15.51</v>
      </c>
      <c r="AG370" s="91">
        <f>AH370</f>
        <v>0.0015671296296296301</v>
      </c>
      <c r="AH370" s="121">
        <v>0.0015671296296296301</v>
      </c>
      <c r="AI370" s="91">
        <f>AJ370</f>
        <v>0.0021361111111111077</v>
      </c>
      <c r="AJ370" s="121">
        <v>0.0021361111111111077</v>
      </c>
      <c r="AK370" s="90">
        <f>AL370</f>
        <v>34.60800000000005</v>
      </c>
      <c r="AL370" s="124">
        <v>34.60800000000005</v>
      </c>
      <c r="AM370" s="91">
        <f>AN370</f>
        <v>0.0007731481481481481</v>
      </c>
      <c r="AN370" s="121">
        <v>0.0007731481481481481</v>
      </c>
    </row>
    <row r="371" spans="1:40" ht="11.25">
      <c r="A371" s="72">
        <f>B370-1</f>
        <v>116</v>
      </c>
      <c r="B371" s="110"/>
      <c r="C371" s="107">
        <f>D370+$O$1</f>
        <v>7.26</v>
      </c>
      <c r="D371" s="124"/>
      <c r="E371" s="107">
        <f>F370+$O$1</f>
        <v>10.04</v>
      </c>
      <c r="F371" s="124"/>
      <c r="G371" s="107">
        <f>H370+$O$1</f>
        <v>14.89</v>
      </c>
      <c r="H371" s="124"/>
      <c r="I371" s="91">
        <f>J370+$P$1</f>
        <v>0.0014665972222222235</v>
      </c>
      <c r="J371" s="121"/>
      <c r="K371" s="91">
        <f>L370+$P$1</f>
        <v>0.001989930555555556</v>
      </c>
      <c r="L371" s="121"/>
      <c r="M371" s="107" t="e">
        <f>N370+$O$1</f>
        <v>#REF!</v>
      </c>
      <c r="N371" s="124"/>
      <c r="O371" s="91">
        <f>P370+$P$1</f>
        <v>0.0007671527777777782</v>
      </c>
      <c r="P371" s="121"/>
      <c r="Y371" s="86">
        <f>Z370-1</f>
        <v>116</v>
      </c>
      <c r="Z371" s="115"/>
      <c r="AA371" s="90">
        <f>AB370+0.01</f>
        <v>7.359999999999999</v>
      </c>
      <c r="AB371" s="124"/>
      <c r="AC371" s="90">
        <f>AD370+0.01</f>
        <v>10.5</v>
      </c>
      <c r="AD371" s="124"/>
      <c r="AE371" s="90">
        <f>AF370+0.01</f>
        <v>15.52</v>
      </c>
      <c r="AF371" s="124"/>
      <c r="AG371" s="91">
        <f>AH370+$AM$3</f>
        <v>0.001567245370370371</v>
      </c>
      <c r="AH371" s="121"/>
      <c r="AI371" s="91">
        <f>AJ370+$AM$3</f>
        <v>0.0021362268518518484</v>
      </c>
      <c r="AJ371" s="121"/>
      <c r="AK371" s="90">
        <f>AL370+0.01</f>
        <v>34.618000000000045</v>
      </c>
      <c r="AL371" s="124"/>
      <c r="AM371" s="91">
        <f>AN370+$AM$3</f>
        <v>0.0007732638888888889</v>
      </c>
      <c r="AN371" s="121"/>
    </row>
    <row r="372" spans="1:40" ht="11.25">
      <c r="A372" s="72">
        <f>B372</f>
        <v>116</v>
      </c>
      <c r="B372" s="110">
        <v>116</v>
      </c>
      <c r="C372" s="107">
        <f>D372</f>
        <v>7.26</v>
      </c>
      <c r="D372" s="124">
        <v>7.26</v>
      </c>
      <c r="E372" s="107">
        <f>F372</f>
        <v>10.06</v>
      </c>
      <c r="F372" s="124">
        <v>10.06</v>
      </c>
      <c r="G372" s="107">
        <f>H372</f>
        <v>14.91</v>
      </c>
      <c r="H372" s="124">
        <v>14.91</v>
      </c>
      <c r="I372" s="91">
        <f>J372</f>
        <v>0.001470277777777779</v>
      </c>
      <c r="J372" s="121">
        <v>0.001470277777777779</v>
      </c>
      <c r="K372" s="91">
        <f>L372</f>
        <v>0.001994907407407408</v>
      </c>
      <c r="L372" s="121">
        <v>0.001994907407407408</v>
      </c>
      <c r="M372" s="107" t="e">
        <f>N372</f>
        <v>#REF!</v>
      </c>
      <c r="N372" s="124" t="e">
        <f>N374-(#REF!-#REF!)/50</f>
        <v>#REF!</v>
      </c>
      <c r="O372" s="91">
        <f>P372</f>
        <v>0.0007682407407407411</v>
      </c>
      <c r="P372" s="121">
        <v>0.0007682407407407411</v>
      </c>
      <c r="Y372" s="86">
        <f>Z372</f>
        <v>116</v>
      </c>
      <c r="Z372" s="115">
        <v>116</v>
      </c>
      <c r="AA372" s="90">
        <f>AB372</f>
        <v>7.37</v>
      </c>
      <c r="AB372" s="124">
        <v>7.37</v>
      </c>
      <c r="AC372" s="90">
        <f>AD372</f>
        <v>10.52</v>
      </c>
      <c r="AD372" s="124">
        <v>10.52</v>
      </c>
      <c r="AE372" s="90">
        <f>AF372</f>
        <v>15.54</v>
      </c>
      <c r="AF372" s="124">
        <v>15.54</v>
      </c>
      <c r="AG372" s="91">
        <f>AH372</f>
        <v>0.0015706018518518523</v>
      </c>
      <c r="AH372" s="121">
        <v>0.0015706018518518523</v>
      </c>
      <c r="AI372" s="91">
        <f>AJ372</f>
        <v>0.002140972222222219</v>
      </c>
      <c r="AJ372" s="121">
        <v>0.002140972222222219</v>
      </c>
      <c r="AK372" s="90">
        <f>AL372</f>
        <v>34.664000000000044</v>
      </c>
      <c r="AL372" s="124">
        <v>34.664000000000044</v>
      </c>
      <c r="AM372" s="91">
        <f>AN372</f>
        <v>0.0007743055555555555</v>
      </c>
      <c r="AN372" s="121">
        <v>0.0007743055555555555</v>
      </c>
    </row>
    <row r="373" spans="1:40" ht="11.25">
      <c r="A373" s="72">
        <f>B372-1</f>
        <v>115</v>
      </c>
      <c r="B373" s="110"/>
      <c r="C373" s="107">
        <f>D372+$O$1</f>
        <v>7.27</v>
      </c>
      <c r="D373" s="124"/>
      <c r="E373" s="107">
        <f>F372+$O$1</f>
        <v>10.07</v>
      </c>
      <c r="F373" s="124"/>
      <c r="G373" s="107">
        <f>H372+$O$1</f>
        <v>14.92</v>
      </c>
      <c r="H373" s="124"/>
      <c r="I373" s="91">
        <f>J372+$P$1</f>
        <v>0.0014703935185185197</v>
      </c>
      <c r="J373" s="121"/>
      <c r="K373" s="91">
        <f>L372+$P$1</f>
        <v>0.0019950231481481485</v>
      </c>
      <c r="L373" s="121"/>
      <c r="M373" s="107" t="e">
        <f>N372+$O$1</f>
        <v>#REF!</v>
      </c>
      <c r="N373" s="124"/>
      <c r="O373" s="91">
        <f>P372+$P$1</f>
        <v>0.0007683564814814818</v>
      </c>
      <c r="P373" s="121"/>
      <c r="Y373" s="86">
        <f>Z372-1</f>
        <v>115</v>
      </c>
      <c r="Z373" s="115"/>
      <c r="AA373" s="90">
        <f>AB372+0.01</f>
        <v>7.38</v>
      </c>
      <c r="AB373" s="124"/>
      <c r="AC373" s="90">
        <f>AD372+0.01</f>
        <v>10.53</v>
      </c>
      <c r="AD373" s="124"/>
      <c r="AE373" s="90">
        <f>AF372+0.01</f>
        <v>15.549999999999999</v>
      </c>
      <c r="AF373" s="124"/>
      <c r="AG373" s="91">
        <f>AH372+$AM$3</f>
        <v>0.0015707175925925932</v>
      </c>
      <c r="AH373" s="121"/>
      <c r="AI373" s="91">
        <f>AJ372+$AM$3</f>
        <v>0.0021410879629629597</v>
      </c>
      <c r="AJ373" s="121"/>
      <c r="AK373" s="90">
        <f>AL372+0.01</f>
        <v>34.67400000000004</v>
      </c>
      <c r="AL373" s="124"/>
      <c r="AM373" s="91">
        <f>AN372+$AM$3</f>
        <v>0.0007744212962962963</v>
      </c>
      <c r="AN373" s="121"/>
    </row>
    <row r="374" spans="1:40" ht="11.25">
      <c r="A374" s="72">
        <f>B374</f>
        <v>115</v>
      </c>
      <c r="B374" s="116">
        <v>115</v>
      </c>
      <c r="C374" s="107">
        <f>D374</f>
        <v>7.28</v>
      </c>
      <c r="D374" s="124">
        <v>7.28</v>
      </c>
      <c r="E374" s="107">
        <f>F374</f>
        <v>10.08</v>
      </c>
      <c r="F374" s="124">
        <v>10.08</v>
      </c>
      <c r="G374" s="107">
        <f>H374</f>
        <v>14.94</v>
      </c>
      <c r="H374" s="124">
        <v>14.94</v>
      </c>
      <c r="I374" s="91">
        <f>J374</f>
        <v>0.0014740740740740751</v>
      </c>
      <c r="J374" s="121">
        <v>0.0014740740740740751</v>
      </c>
      <c r="K374" s="91">
        <f>L374</f>
        <v>0.0020000000000000005</v>
      </c>
      <c r="L374" s="121">
        <v>0.0020000000000000005</v>
      </c>
      <c r="M374" s="107" t="e">
        <f>N374</f>
        <v>#REF!</v>
      </c>
      <c r="N374" s="124" t="e">
        <f>N376-(#REF!-#REF!)/50</f>
        <v>#REF!</v>
      </c>
      <c r="O374" s="91">
        <f>P374</f>
        <v>0.0007694444444444448</v>
      </c>
      <c r="P374" s="121">
        <v>0.0007694444444444448</v>
      </c>
      <c r="Y374" s="86">
        <f>Z374</f>
        <v>115</v>
      </c>
      <c r="Z374" s="115">
        <v>115</v>
      </c>
      <c r="AA374" s="90">
        <f>AB374</f>
        <v>7.38</v>
      </c>
      <c r="AB374" s="124">
        <v>7.38</v>
      </c>
      <c r="AC374" s="90">
        <f>AD374</f>
        <v>10.54</v>
      </c>
      <c r="AD374" s="124">
        <v>10.54</v>
      </c>
      <c r="AE374" s="90">
        <f>AF374</f>
        <v>15.56</v>
      </c>
      <c r="AF374" s="124">
        <v>15.56</v>
      </c>
      <c r="AG374" s="91">
        <f>AH374</f>
        <v>0.0015740740740740745</v>
      </c>
      <c r="AH374" s="121">
        <v>0.0015740740740740745</v>
      </c>
      <c r="AI374" s="91">
        <f>AJ374</f>
        <v>0.0021458333333333303</v>
      </c>
      <c r="AJ374" s="121">
        <v>0.0021458333333333303</v>
      </c>
      <c r="AK374" s="90">
        <f>AL374</f>
        <v>34.72</v>
      </c>
      <c r="AL374" s="124">
        <v>34.72</v>
      </c>
      <c r="AM374" s="91">
        <f>AN374</f>
        <v>0.0007754629629629629</v>
      </c>
      <c r="AN374" s="121">
        <v>0.0007754629629629629</v>
      </c>
    </row>
    <row r="375" spans="1:40" ht="11.25">
      <c r="A375" s="72">
        <f>B374-1</f>
        <v>114</v>
      </c>
      <c r="B375" s="116"/>
      <c r="C375" s="107">
        <f>D374+$O$1</f>
        <v>7.29</v>
      </c>
      <c r="D375" s="124"/>
      <c r="E375" s="107">
        <f>F374+$O$1</f>
        <v>10.09</v>
      </c>
      <c r="F375" s="124"/>
      <c r="G375" s="107">
        <f>H374+$O$1</f>
        <v>14.95</v>
      </c>
      <c r="H375" s="124"/>
      <c r="I375" s="91">
        <f>J374+$P$1</f>
        <v>0.001474189814814816</v>
      </c>
      <c r="J375" s="121"/>
      <c r="K375" s="91">
        <f>L374+$P$1</f>
        <v>0.002000115740740741</v>
      </c>
      <c r="L375" s="121"/>
      <c r="M375" s="107" t="e">
        <f>N374+$O$1</f>
        <v>#REF!</v>
      </c>
      <c r="N375" s="124"/>
      <c r="O375" s="91">
        <f>P374+$P$1</f>
        <v>0.0007695601851851855</v>
      </c>
      <c r="P375" s="121"/>
      <c r="Y375" s="86">
        <f>Z374-1</f>
        <v>114</v>
      </c>
      <c r="Z375" s="115"/>
      <c r="AA375" s="90">
        <f>AB374+0.01</f>
        <v>7.39</v>
      </c>
      <c r="AB375" s="124"/>
      <c r="AC375" s="90">
        <f>AD374+0.01</f>
        <v>10.549999999999999</v>
      </c>
      <c r="AD375" s="124"/>
      <c r="AE375" s="90">
        <f>AF374+0.01</f>
        <v>15.57</v>
      </c>
      <c r="AF375" s="124"/>
      <c r="AG375" s="91">
        <f>AH374+$AM$3</f>
        <v>0.0015741898148148154</v>
      </c>
      <c r="AH375" s="121"/>
      <c r="AI375" s="91">
        <f>AJ374+$AM$3</f>
        <v>0.002145949074074071</v>
      </c>
      <c r="AJ375" s="121"/>
      <c r="AK375" s="90">
        <f>AL374+0.01</f>
        <v>34.73</v>
      </c>
      <c r="AL375" s="124"/>
      <c r="AM375" s="91">
        <f>AN374+$AM$3</f>
        <v>0.0007755787037037037</v>
      </c>
      <c r="AN375" s="121"/>
    </row>
    <row r="376" spans="1:40" ht="11.25">
      <c r="A376" s="72">
        <f>B376</f>
        <v>114</v>
      </c>
      <c r="B376" s="110">
        <v>114</v>
      </c>
      <c r="C376" s="107">
        <f>D376</f>
        <v>7.29</v>
      </c>
      <c r="D376" s="124">
        <v>7.29</v>
      </c>
      <c r="E376" s="107">
        <f>F376</f>
        <v>10.1</v>
      </c>
      <c r="F376" s="124">
        <v>10.1</v>
      </c>
      <c r="G376" s="107">
        <f>H376</f>
        <v>14.97</v>
      </c>
      <c r="H376" s="124">
        <v>14.97</v>
      </c>
      <c r="I376" s="91">
        <f>J376</f>
        <v>0.0014778703703703714</v>
      </c>
      <c r="J376" s="121">
        <v>0.0014778703703703714</v>
      </c>
      <c r="K376" s="91">
        <f>L376</f>
        <v>0.002005092592592593</v>
      </c>
      <c r="L376" s="121">
        <v>0.002005092592592593</v>
      </c>
      <c r="M376" s="107" t="e">
        <f>N376</f>
        <v>#REF!</v>
      </c>
      <c r="N376" s="124" t="e">
        <f>N378-(#REF!-#REF!)/50</f>
        <v>#REF!</v>
      </c>
      <c r="O376" s="91">
        <f>P376</f>
        <v>0.0007706481481481485</v>
      </c>
      <c r="P376" s="121">
        <v>0.0007706481481481485</v>
      </c>
      <c r="Y376" s="86">
        <f>Z376</f>
        <v>114</v>
      </c>
      <c r="Z376" s="115">
        <v>114</v>
      </c>
      <c r="AA376" s="90">
        <f>AB376</f>
        <v>7.39</v>
      </c>
      <c r="AB376" s="124">
        <v>7.39</v>
      </c>
      <c r="AC376" s="90">
        <f>AD376</f>
        <v>10.56</v>
      </c>
      <c r="AD376" s="124">
        <v>10.56</v>
      </c>
      <c r="AE376" s="90">
        <f>AF376</f>
        <v>15.59</v>
      </c>
      <c r="AF376" s="124">
        <v>15.59</v>
      </c>
      <c r="AG376" s="91">
        <f>AH376</f>
        <v>0.0015775462962962967</v>
      </c>
      <c r="AH376" s="121">
        <v>0.0015775462962962967</v>
      </c>
      <c r="AI376" s="91">
        <f>AJ376</f>
        <v>0.0021506944444444416</v>
      </c>
      <c r="AJ376" s="121">
        <v>0.0021506944444444416</v>
      </c>
      <c r="AK376" s="90">
        <f>AL376</f>
        <v>34.77600000000004</v>
      </c>
      <c r="AL376" s="124">
        <v>34.77600000000004</v>
      </c>
      <c r="AM376" s="91">
        <f>AN376</f>
        <v>0.0007766203703703703</v>
      </c>
      <c r="AN376" s="121">
        <v>0.0007766203703703703</v>
      </c>
    </row>
    <row r="377" spans="1:40" ht="11.25">
      <c r="A377" s="72">
        <f>B376-1</f>
        <v>113</v>
      </c>
      <c r="B377" s="110"/>
      <c r="C377" s="107">
        <f>D376+$O$1</f>
        <v>7.3</v>
      </c>
      <c r="D377" s="124"/>
      <c r="E377" s="107">
        <f>F376+$O$1</f>
        <v>10.11</v>
      </c>
      <c r="F377" s="124"/>
      <c r="G377" s="107">
        <f>H376+$O$1</f>
        <v>14.98</v>
      </c>
      <c r="H377" s="124"/>
      <c r="I377" s="91">
        <f>J376+$P$1</f>
        <v>0.0014779861111111122</v>
      </c>
      <c r="J377" s="121"/>
      <c r="K377" s="91">
        <f>L376+$P$1</f>
        <v>0.0020052083333333337</v>
      </c>
      <c r="L377" s="121"/>
      <c r="M377" s="107" t="e">
        <f>N376+$O$1</f>
        <v>#REF!</v>
      </c>
      <c r="N377" s="124"/>
      <c r="O377" s="91">
        <f>P376+$P$1</f>
        <v>0.0007707638888888892</v>
      </c>
      <c r="P377" s="121"/>
      <c r="Y377" s="86">
        <f>Z376-1</f>
        <v>113</v>
      </c>
      <c r="Z377" s="115"/>
      <c r="AA377" s="90">
        <f>AB376+0.01</f>
        <v>7.3999999999999995</v>
      </c>
      <c r="AB377" s="124"/>
      <c r="AC377" s="90">
        <f>AD376+0.01</f>
        <v>10.57</v>
      </c>
      <c r="AD377" s="124"/>
      <c r="AE377" s="90">
        <f>AF376+0.01</f>
        <v>15.6</v>
      </c>
      <c r="AF377" s="124"/>
      <c r="AG377" s="91">
        <f>AH376+$AM$3</f>
        <v>0.0015776620370370376</v>
      </c>
      <c r="AH377" s="121"/>
      <c r="AI377" s="91">
        <f>AJ376+$AM$3</f>
        <v>0.0021508101851851823</v>
      </c>
      <c r="AJ377" s="121"/>
      <c r="AK377" s="90">
        <f>AL376+0.01</f>
        <v>34.78600000000004</v>
      </c>
      <c r="AL377" s="124"/>
      <c r="AM377" s="91">
        <f>AN376+$AM$3</f>
        <v>0.0007767361111111111</v>
      </c>
      <c r="AN377" s="121"/>
    </row>
    <row r="378" spans="1:40" ht="11.25">
      <c r="A378" s="72">
        <f>B378</f>
        <v>113</v>
      </c>
      <c r="B378" s="110">
        <v>113</v>
      </c>
      <c r="C378" s="107">
        <f>D378</f>
        <v>7.31</v>
      </c>
      <c r="D378" s="124">
        <v>7.31</v>
      </c>
      <c r="E378" s="107">
        <f>F378</f>
        <v>10.13</v>
      </c>
      <c r="F378" s="124">
        <v>10.13</v>
      </c>
      <c r="G378" s="107">
        <f>H378</f>
        <v>15</v>
      </c>
      <c r="H378" s="124">
        <v>15</v>
      </c>
      <c r="I378" s="91">
        <f>J378</f>
        <v>0.0014816666666666676</v>
      </c>
      <c r="J378" s="121">
        <v>0.0014816666666666676</v>
      </c>
      <c r="K378" s="91">
        <f>L378</f>
        <v>0.0020101851851851856</v>
      </c>
      <c r="L378" s="121">
        <v>0.0020101851851851856</v>
      </c>
      <c r="M378" s="107" t="e">
        <f>N378</f>
        <v>#REF!</v>
      </c>
      <c r="N378" s="124" t="e">
        <f>N380-(#REF!-#REF!)/50</f>
        <v>#REF!</v>
      </c>
      <c r="O378" s="91">
        <f>P378</f>
        <v>0.0007718518518518521</v>
      </c>
      <c r="P378" s="121">
        <v>0.0007718518518518521</v>
      </c>
      <c r="Y378" s="86">
        <f>Z378</f>
        <v>113</v>
      </c>
      <c r="Z378" s="115">
        <v>113</v>
      </c>
      <c r="AA378" s="90">
        <f>AB378</f>
        <v>7.41</v>
      </c>
      <c r="AB378" s="124">
        <v>7.41</v>
      </c>
      <c r="AC378" s="90">
        <f>AD378</f>
        <v>10.58</v>
      </c>
      <c r="AD378" s="124">
        <v>10.58</v>
      </c>
      <c r="AE378" s="90">
        <f>AF378</f>
        <v>15.62</v>
      </c>
      <c r="AF378" s="124">
        <v>15.62</v>
      </c>
      <c r="AG378" s="91">
        <f>AH378</f>
        <v>0.001581018518518519</v>
      </c>
      <c r="AH378" s="121">
        <v>0.001581018518518519</v>
      </c>
      <c r="AI378" s="91">
        <f>AJ378</f>
        <v>0.002155555555555553</v>
      </c>
      <c r="AJ378" s="121">
        <v>0.002155555555555553</v>
      </c>
      <c r="AK378" s="90">
        <f>AL378</f>
        <v>34.832000000000036</v>
      </c>
      <c r="AL378" s="124">
        <v>34.832000000000036</v>
      </c>
      <c r="AM378" s="91">
        <f>AN378</f>
        <v>0.0007777777777777777</v>
      </c>
      <c r="AN378" s="121">
        <v>0.0007777777777777777</v>
      </c>
    </row>
    <row r="379" spans="1:40" ht="11.25">
      <c r="A379" s="72">
        <f>B378-1</f>
        <v>112</v>
      </c>
      <c r="B379" s="110"/>
      <c r="C379" s="107">
        <f>D378+$O$1</f>
        <v>7.319999999999999</v>
      </c>
      <c r="D379" s="124"/>
      <c r="E379" s="107">
        <f>F378+$O$1</f>
        <v>10.14</v>
      </c>
      <c r="F379" s="124"/>
      <c r="G379" s="107">
        <f>H378+$O$1</f>
        <v>15.01</v>
      </c>
      <c r="H379" s="124"/>
      <c r="I379" s="91">
        <f>J378+$P$1</f>
        <v>0.0014817824074074084</v>
      </c>
      <c r="J379" s="121"/>
      <c r="K379" s="91">
        <f>L378+$P$1</f>
        <v>0.0020103009259259262</v>
      </c>
      <c r="L379" s="121"/>
      <c r="M379" s="107" t="e">
        <f>N378+$O$1</f>
        <v>#REF!</v>
      </c>
      <c r="N379" s="124"/>
      <c r="O379" s="91">
        <f>P378+$P$1</f>
        <v>0.0007719675925925929</v>
      </c>
      <c r="P379" s="121"/>
      <c r="Y379" s="86">
        <f>Z378-1</f>
        <v>112</v>
      </c>
      <c r="Z379" s="115"/>
      <c r="AA379" s="90">
        <f>AB378+0.01</f>
        <v>7.42</v>
      </c>
      <c r="AB379" s="124"/>
      <c r="AC379" s="90">
        <f>AD378+0.01</f>
        <v>10.59</v>
      </c>
      <c r="AD379" s="124"/>
      <c r="AE379" s="90">
        <f>AF378+0.01</f>
        <v>15.629999999999999</v>
      </c>
      <c r="AF379" s="124"/>
      <c r="AG379" s="91">
        <f>AH378+$AM$3</f>
        <v>0.0015811342592592598</v>
      </c>
      <c r="AH379" s="121"/>
      <c r="AI379" s="91">
        <f>AJ378+$AM$3</f>
        <v>0.0021556712962962936</v>
      </c>
      <c r="AJ379" s="121"/>
      <c r="AK379" s="90">
        <f>AL378+0.01</f>
        <v>34.842000000000034</v>
      </c>
      <c r="AL379" s="124"/>
      <c r="AM379" s="91">
        <f>AN378+$AM$3</f>
        <v>0.0007778935185185185</v>
      </c>
      <c r="AN379" s="121"/>
    </row>
    <row r="380" spans="1:40" ht="11.25">
      <c r="A380" s="72">
        <f>B380</f>
        <v>112</v>
      </c>
      <c r="B380" s="116">
        <v>112</v>
      </c>
      <c r="C380" s="107">
        <f>D380</f>
        <v>7.32</v>
      </c>
      <c r="D380" s="124">
        <v>7.32</v>
      </c>
      <c r="E380" s="107">
        <f>F380</f>
        <v>10.15</v>
      </c>
      <c r="F380" s="124">
        <v>10.15</v>
      </c>
      <c r="G380" s="107">
        <f>H380</f>
        <v>15.04</v>
      </c>
      <c r="H380" s="124">
        <v>15.04</v>
      </c>
      <c r="I380" s="91">
        <f>J380</f>
        <v>0.0014854629629629638</v>
      </c>
      <c r="J380" s="121">
        <v>0.0014854629629629638</v>
      </c>
      <c r="K380" s="91">
        <f>L380</f>
        <v>0.002015277777777778</v>
      </c>
      <c r="L380" s="121">
        <v>0.002015277777777778</v>
      </c>
      <c r="M380" s="107" t="e">
        <f>N380</f>
        <v>#REF!</v>
      </c>
      <c r="N380" s="124" t="e">
        <f>N382-(#REF!-#REF!)/50</f>
        <v>#REF!</v>
      </c>
      <c r="O380" s="91">
        <f>P380</f>
        <v>0.0007730555555555558</v>
      </c>
      <c r="P380" s="121">
        <v>0.0007730555555555558</v>
      </c>
      <c r="Y380" s="86">
        <f>Z380</f>
        <v>112</v>
      </c>
      <c r="Z380" s="115">
        <v>112</v>
      </c>
      <c r="AA380" s="90">
        <f>AB380</f>
        <v>7.42</v>
      </c>
      <c r="AB380" s="124">
        <v>7.42</v>
      </c>
      <c r="AC380" s="90">
        <f>AD380</f>
        <v>10.61</v>
      </c>
      <c r="AD380" s="124">
        <v>10.61</v>
      </c>
      <c r="AE380" s="90">
        <f>AF380</f>
        <v>15.64</v>
      </c>
      <c r="AF380" s="124">
        <v>15.64</v>
      </c>
      <c r="AG380" s="91">
        <f>AH380</f>
        <v>0.0015844907407407411</v>
      </c>
      <c r="AH380" s="121">
        <v>0.0015844907407407411</v>
      </c>
      <c r="AI380" s="91">
        <f>AJ380</f>
        <v>0.0021604166666666642</v>
      </c>
      <c r="AJ380" s="121">
        <v>0.0021604166666666642</v>
      </c>
      <c r="AK380" s="90">
        <f>AL380</f>
        <v>34.888000000000034</v>
      </c>
      <c r="AL380" s="124">
        <v>34.888000000000034</v>
      </c>
      <c r="AM380" s="91">
        <f>AN380</f>
        <v>0.0007789351851851851</v>
      </c>
      <c r="AN380" s="121">
        <v>0.0007789351851851851</v>
      </c>
    </row>
    <row r="381" spans="1:40" ht="11.25">
      <c r="A381" s="72">
        <f>B380-1</f>
        <v>111</v>
      </c>
      <c r="B381" s="116"/>
      <c r="C381" s="107">
        <f>D380+$O$1</f>
        <v>7.33</v>
      </c>
      <c r="D381" s="124"/>
      <c r="E381" s="107">
        <f>F380+$O$1</f>
        <v>10.16</v>
      </c>
      <c r="F381" s="124"/>
      <c r="G381" s="107">
        <f>H380+$O$1</f>
        <v>15.049999999999999</v>
      </c>
      <c r="H381" s="124"/>
      <c r="I381" s="91">
        <f>J380+$P$1</f>
        <v>0.0014855787037037047</v>
      </c>
      <c r="J381" s="121"/>
      <c r="K381" s="91">
        <f>L380+$P$1</f>
        <v>0.002015393518518519</v>
      </c>
      <c r="L381" s="121"/>
      <c r="M381" s="107" t="e">
        <f>N380+$O$1</f>
        <v>#REF!</v>
      </c>
      <c r="N381" s="124"/>
      <c r="O381" s="91">
        <f>P380+$P$1</f>
        <v>0.0007731712962962965</v>
      </c>
      <c r="P381" s="121"/>
      <c r="Y381" s="86">
        <f>Z380-1</f>
        <v>111</v>
      </c>
      <c r="Z381" s="115"/>
      <c r="AA381" s="90">
        <f>AB380+0.01</f>
        <v>7.43</v>
      </c>
      <c r="AB381" s="124"/>
      <c r="AC381" s="90">
        <f>AD380+0.01</f>
        <v>10.62</v>
      </c>
      <c r="AD381" s="124"/>
      <c r="AE381" s="90">
        <f>AF380+0.01</f>
        <v>15.65</v>
      </c>
      <c r="AF381" s="124"/>
      <c r="AG381" s="91">
        <f>AH380+$AM$3</f>
        <v>0.001584606481481482</v>
      </c>
      <c r="AH381" s="121"/>
      <c r="AI381" s="91">
        <f>AJ380+$AM$3</f>
        <v>0.002160532407407405</v>
      </c>
      <c r="AJ381" s="121"/>
      <c r="AK381" s="90">
        <f>AL380+0.01</f>
        <v>34.89800000000003</v>
      </c>
      <c r="AL381" s="124"/>
      <c r="AM381" s="91">
        <f>AN380+$AM$3</f>
        <v>0.0007790509259259259</v>
      </c>
      <c r="AN381" s="121"/>
    </row>
    <row r="382" spans="1:40" ht="11.25">
      <c r="A382" s="72">
        <f>B382</f>
        <v>111</v>
      </c>
      <c r="B382" s="110">
        <v>111</v>
      </c>
      <c r="C382" s="107">
        <f>D382</f>
        <v>7.34</v>
      </c>
      <c r="D382" s="124">
        <v>7.34</v>
      </c>
      <c r="E382" s="107">
        <f>F382</f>
        <v>10.18</v>
      </c>
      <c r="F382" s="124">
        <v>10.18</v>
      </c>
      <c r="G382" s="107">
        <f>H382</f>
        <v>15.07</v>
      </c>
      <c r="H382" s="124">
        <v>15.07</v>
      </c>
      <c r="I382" s="91">
        <f>J382</f>
        <v>0.00148925925925926</v>
      </c>
      <c r="J382" s="121">
        <v>0.00148925925925926</v>
      </c>
      <c r="K382" s="91">
        <f>L382</f>
        <v>0.0020203703703703707</v>
      </c>
      <c r="L382" s="121">
        <v>0.0020203703703703707</v>
      </c>
      <c r="M382" s="107" t="e">
        <f>N382</f>
        <v>#REF!</v>
      </c>
      <c r="N382" s="124" t="e">
        <f>N384-(#REF!-#REF!)/50</f>
        <v>#REF!</v>
      </c>
      <c r="O382" s="91">
        <f>P382</f>
        <v>0.0007742592592592595</v>
      </c>
      <c r="P382" s="121">
        <v>0.0007742592592592595</v>
      </c>
      <c r="Y382" s="86">
        <f>Z382</f>
        <v>111</v>
      </c>
      <c r="Z382" s="115">
        <v>111</v>
      </c>
      <c r="AA382" s="90">
        <f>AB382</f>
        <v>7.44</v>
      </c>
      <c r="AB382" s="124">
        <v>7.44</v>
      </c>
      <c r="AC382" s="90">
        <f>AD382</f>
        <v>10.63</v>
      </c>
      <c r="AD382" s="124">
        <v>10.63</v>
      </c>
      <c r="AE382" s="90">
        <f>AF382</f>
        <v>15.67</v>
      </c>
      <c r="AF382" s="124">
        <v>15.67</v>
      </c>
      <c r="AG382" s="91">
        <f>AH382</f>
        <v>0.0015879629629629633</v>
      </c>
      <c r="AH382" s="121">
        <v>0.0015879629629629633</v>
      </c>
      <c r="AI382" s="91">
        <f>AJ382</f>
        <v>0.0021652777777777755</v>
      </c>
      <c r="AJ382" s="121">
        <v>0.0021652777777777755</v>
      </c>
      <c r="AK382" s="90">
        <f>AL382</f>
        <v>34.94400000000003</v>
      </c>
      <c r="AL382" s="124">
        <v>34.94400000000003</v>
      </c>
      <c r="AM382" s="91">
        <f>AN382</f>
        <v>0.0007800925925925925</v>
      </c>
      <c r="AN382" s="121">
        <v>0.0007800925925925925</v>
      </c>
    </row>
    <row r="383" spans="1:40" ht="11.25">
      <c r="A383" s="72">
        <f>B382-1</f>
        <v>110</v>
      </c>
      <c r="B383" s="110"/>
      <c r="C383" s="107">
        <f>D382+$O$1</f>
        <v>7.35</v>
      </c>
      <c r="D383" s="124"/>
      <c r="E383" s="107">
        <f>F382+$O$1</f>
        <v>10.19</v>
      </c>
      <c r="F383" s="124"/>
      <c r="G383" s="107">
        <f>H382+$O$1</f>
        <v>15.08</v>
      </c>
      <c r="H383" s="124"/>
      <c r="I383" s="91">
        <f>J382+$P$1</f>
        <v>0.001489375000000001</v>
      </c>
      <c r="J383" s="121"/>
      <c r="K383" s="91">
        <f>L382+$P$1</f>
        <v>0.0020204861111111114</v>
      </c>
      <c r="L383" s="121"/>
      <c r="M383" s="107" t="e">
        <f>N382+$O$1</f>
        <v>#REF!</v>
      </c>
      <c r="N383" s="124"/>
      <c r="O383" s="91">
        <f>P382+$P$1</f>
        <v>0.0007743750000000002</v>
      </c>
      <c r="P383" s="121"/>
      <c r="Y383" s="86">
        <f>Z382-1</f>
        <v>110</v>
      </c>
      <c r="Z383" s="115"/>
      <c r="AA383" s="90">
        <f>AB382+0.01</f>
        <v>7.45</v>
      </c>
      <c r="AB383" s="124"/>
      <c r="AC383" s="90">
        <f>AD382+0.01</f>
        <v>10.64</v>
      </c>
      <c r="AD383" s="124"/>
      <c r="AE383" s="90">
        <f>AF382+0.01</f>
        <v>15.68</v>
      </c>
      <c r="AF383" s="124"/>
      <c r="AG383" s="91">
        <f>AH382+$AM$3</f>
        <v>0.0015880787037037042</v>
      </c>
      <c r="AH383" s="121"/>
      <c r="AI383" s="91">
        <f>AJ382+$AM$3</f>
        <v>0.002165393518518516</v>
      </c>
      <c r="AJ383" s="121"/>
      <c r="AK383" s="90">
        <f>AL382+0.01</f>
        <v>34.95400000000003</v>
      </c>
      <c r="AL383" s="124"/>
      <c r="AM383" s="91">
        <f>AN382+$AM$3</f>
        <v>0.0007802083333333333</v>
      </c>
      <c r="AN383" s="121"/>
    </row>
    <row r="384" spans="1:40" ht="11.25">
      <c r="A384" s="72">
        <f>B384</f>
        <v>110</v>
      </c>
      <c r="B384" s="110">
        <v>110</v>
      </c>
      <c r="C384" s="107">
        <f>D384</f>
        <v>7.35</v>
      </c>
      <c r="D384" s="124">
        <v>7.35</v>
      </c>
      <c r="E384" s="107">
        <f>F384</f>
        <v>10.2</v>
      </c>
      <c r="F384" s="124">
        <v>10.2</v>
      </c>
      <c r="G384" s="107">
        <f>H384</f>
        <v>15.1</v>
      </c>
      <c r="H384" s="124">
        <v>15.1</v>
      </c>
      <c r="I384" s="91">
        <f>J384</f>
        <v>0.0014930555555555563</v>
      </c>
      <c r="J384" s="121">
        <v>0.0014930555555555563</v>
      </c>
      <c r="K384" s="91">
        <f>L384</f>
        <v>0.0020254629629629633</v>
      </c>
      <c r="L384" s="121">
        <v>0.0020254629629629633</v>
      </c>
      <c r="M384" s="107" t="e">
        <f>N384</f>
        <v>#REF!</v>
      </c>
      <c r="N384" s="124" t="e">
        <f>N386-(#REF!-#REF!)/50</f>
        <v>#REF!</v>
      </c>
      <c r="O384" s="91">
        <f>P384</f>
        <v>0.0007754629629629631</v>
      </c>
      <c r="P384" s="121">
        <v>0.0007754629629629631</v>
      </c>
      <c r="Y384" s="86">
        <f>Z384</f>
        <v>110</v>
      </c>
      <c r="Z384" s="115">
        <v>110</v>
      </c>
      <c r="AA384" s="90">
        <f>AB384</f>
        <v>7.45</v>
      </c>
      <c r="AB384" s="124">
        <v>7.45</v>
      </c>
      <c r="AC384" s="90">
        <f>AD384</f>
        <v>10.65</v>
      </c>
      <c r="AD384" s="124">
        <v>10.65</v>
      </c>
      <c r="AE384" s="90">
        <f>AF384</f>
        <v>15.7</v>
      </c>
      <c r="AF384" s="124">
        <v>15.7</v>
      </c>
      <c r="AG384" s="91">
        <f>AH384</f>
        <v>0.0015914351851851855</v>
      </c>
      <c r="AH384" s="121">
        <v>0.0015914351851851855</v>
      </c>
      <c r="AI384" s="91">
        <f>AJ384</f>
        <v>0.002170138888888887</v>
      </c>
      <c r="AJ384" s="121">
        <v>0.002170138888888887</v>
      </c>
      <c r="AK384" s="90">
        <f>AL384</f>
        <v>35</v>
      </c>
      <c r="AL384" s="124">
        <v>35</v>
      </c>
      <c r="AM384" s="91">
        <f>AN384</f>
        <v>0.00078125</v>
      </c>
      <c r="AN384" s="121">
        <v>0.00078125</v>
      </c>
    </row>
    <row r="385" spans="1:40" ht="11.25">
      <c r="A385" s="72">
        <f>B384-1</f>
        <v>109</v>
      </c>
      <c r="B385" s="110"/>
      <c r="C385" s="107">
        <f>D384+$O$1</f>
        <v>7.359999999999999</v>
      </c>
      <c r="D385" s="124"/>
      <c r="E385" s="107">
        <f>F384+$O$1</f>
        <v>10.209999999999999</v>
      </c>
      <c r="F385" s="124"/>
      <c r="G385" s="107">
        <f>H384+$O$1</f>
        <v>15.11</v>
      </c>
      <c r="H385" s="124"/>
      <c r="I385" s="91">
        <f>J384+$P$1</f>
        <v>0.0014931712962962971</v>
      </c>
      <c r="J385" s="121"/>
      <c r="K385" s="91">
        <f>L384+$P$1</f>
        <v>0.002025578703703704</v>
      </c>
      <c r="L385" s="121"/>
      <c r="M385" s="107" t="e">
        <f>N384+$O$1</f>
        <v>#REF!</v>
      </c>
      <c r="N385" s="124"/>
      <c r="O385" s="91">
        <f>P384+$P$1</f>
        <v>0.0007755787037037039</v>
      </c>
      <c r="P385" s="121"/>
      <c r="Y385" s="86">
        <f>Z384-1</f>
        <v>109</v>
      </c>
      <c r="Z385" s="115"/>
      <c r="AA385" s="90">
        <f>AB384+0.01</f>
        <v>7.46</v>
      </c>
      <c r="AB385" s="124"/>
      <c r="AC385" s="90">
        <f>AD384+0.01</f>
        <v>10.66</v>
      </c>
      <c r="AD385" s="124"/>
      <c r="AE385" s="90">
        <f>AF384+0.01</f>
        <v>15.709999999999999</v>
      </c>
      <c r="AF385" s="124"/>
      <c r="AG385" s="91">
        <f>AH384+$AM$3</f>
        <v>0.0015915509259259264</v>
      </c>
      <c r="AH385" s="121"/>
      <c r="AI385" s="91">
        <f>AJ384+$AM$3</f>
        <v>0.0021702546296296274</v>
      </c>
      <c r="AJ385" s="121"/>
      <c r="AK385" s="90">
        <f>AL384+0.01</f>
        <v>35.01</v>
      </c>
      <c r="AL385" s="124"/>
      <c r="AM385" s="91">
        <f>AN384+$AM$3</f>
        <v>0.0007813657407407408</v>
      </c>
      <c r="AN385" s="121"/>
    </row>
    <row r="386" spans="1:40" ht="11.25">
      <c r="A386" s="72">
        <f>B386</f>
        <v>109</v>
      </c>
      <c r="B386" s="116">
        <v>109</v>
      </c>
      <c r="C386" s="107">
        <f>D386</f>
        <v>7.37</v>
      </c>
      <c r="D386" s="124">
        <v>7.37</v>
      </c>
      <c r="E386" s="107">
        <f>F386</f>
        <v>10.22</v>
      </c>
      <c r="F386" s="124">
        <v>10.22</v>
      </c>
      <c r="G386" s="107">
        <f>H386</f>
        <v>15.13</v>
      </c>
      <c r="H386" s="124">
        <v>15.13</v>
      </c>
      <c r="I386" s="91">
        <f>J386</f>
        <v>0.0014968518518518525</v>
      </c>
      <c r="J386" s="121">
        <v>0.0014968518518518525</v>
      </c>
      <c r="K386" s="91">
        <f>L386</f>
        <v>0.002030555555555556</v>
      </c>
      <c r="L386" s="121">
        <v>0.002030555555555556</v>
      </c>
      <c r="M386" s="107" t="e">
        <f>N386</f>
        <v>#REF!</v>
      </c>
      <c r="N386" s="124" t="e">
        <f>N388-(#REF!-#REF!)/50</f>
        <v>#REF!</v>
      </c>
      <c r="O386" s="91">
        <f>P386</f>
        <v>0.0007766666666666668</v>
      </c>
      <c r="P386" s="121">
        <v>0.0007766666666666668</v>
      </c>
      <c r="Y386" s="86">
        <f>Z386</f>
        <v>109</v>
      </c>
      <c r="Z386" s="115">
        <v>109</v>
      </c>
      <c r="AA386" s="90">
        <f>AB386</f>
        <v>7.46</v>
      </c>
      <c r="AB386" s="124">
        <v>7.46</v>
      </c>
      <c r="AC386" s="90">
        <f>AD386</f>
        <v>10.67</v>
      </c>
      <c r="AD386" s="124">
        <v>10.67</v>
      </c>
      <c r="AE386" s="90">
        <f>AF386</f>
        <v>15.72</v>
      </c>
      <c r="AF386" s="124">
        <v>15.72</v>
      </c>
      <c r="AG386" s="91">
        <f>AH386</f>
        <v>0.0015949074074074077</v>
      </c>
      <c r="AH386" s="121">
        <v>0.0015949074074074077</v>
      </c>
      <c r="AI386" s="91">
        <f>AJ386</f>
        <v>0.002174999999999998</v>
      </c>
      <c r="AJ386" s="121">
        <v>0.002174999999999998</v>
      </c>
      <c r="AK386" s="90">
        <f>AL386</f>
        <v>35.056000000000026</v>
      </c>
      <c r="AL386" s="124">
        <v>35.056000000000026</v>
      </c>
      <c r="AM386" s="91">
        <f>AN386</f>
        <v>0.0007824074074074073</v>
      </c>
      <c r="AN386" s="121">
        <v>0.0007824074074074073</v>
      </c>
    </row>
    <row r="387" spans="1:40" ht="11.25">
      <c r="A387" s="72">
        <f>B386-1</f>
        <v>108</v>
      </c>
      <c r="B387" s="116"/>
      <c r="C387" s="107">
        <f>D386+$O$1</f>
        <v>7.38</v>
      </c>
      <c r="D387" s="124"/>
      <c r="E387" s="107">
        <f>F386+$O$1</f>
        <v>10.23</v>
      </c>
      <c r="F387" s="124"/>
      <c r="G387" s="107">
        <f>H386+$O$1</f>
        <v>15.14</v>
      </c>
      <c r="H387" s="124"/>
      <c r="I387" s="91">
        <f>J386+$P$1</f>
        <v>0.0014969675925925934</v>
      </c>
      <c r="J387" s="121"/>
      <c r="K387" s="91">
        <f>L386+$P$1</f>
        <v>0.0020306712962962965</v>
      </c>
      <c r="L387" s="121"/>
      <c r="M387" s="107" t="e">
        <f>N386+$O$1</f>
        <v>#REF!</v>
      </c>
      <c r="N387" s="124"/>
      <c r="O387" s="91">
        <f>P386+$P$1</f>
        <v>0.0007767824074074076</v>
      </c>
      <c r="P387" s="121"/>
      <c r="Y387" s="86">
        <f>Z386-1</f>
        <v>108</v>
      </c>
      <c r="Z387" s="115"/>
      <c r="AA387" s="90">
        <f>AB386+0.01</f>
        <v>7.47</v>
      </c>
      <c r="AB387" s="124"/>
      <c r="AC387" s="90">
        <f>AD386+0.01</f>
        <v>10.68</v>
      </c>
      <c r="AD387" s="124"/>
      <c r="AE387" s="90">
        <f>AF386+0.01</f>
        <v>15.73</v>
      </c>
      <c r="AF387" s="124"/>
      <c r="AG387" s="91">
        <f>AH386+$AM$3</f>
        <v>0.0015950231481481486</v>
      </c>
      <c r="AH387" s="121"/>
      <c r="AI387" s="91">
        <f>AJ386+$AM$3</f>
        <v>0.0021751157407407387</v>
      </c>
      <c r="AJ387" s="121"/>
      <c r="AK387" s="90">
        <f>AL386+0.01</f>
        <v>35.066000000000024</v>
      </c>
      <c r="AL387" s="124"/>
      <c r="AM387" s="91">
        <f>AN386+$AM$3</f>
        <v>0.0007825231481481481</v>
      </c>
      <c r="AN387" s="121"/>
    </row>
    <row r="388" spans="1:40" ht="11.25">
      <c r="A388" s="72">
        <f>B388</f>
        <v>108</v>
      </c>
      <c r="B388" s="110">
        <v>108</v>
      </c>
      <c r="C388" s="107">
        <f>D388</f>
        <v>7.38</v>
      </c>
      <c r="D388" s="124">
        <v>7.38</v>
      </c>
      <c r="E388" s="107">
        <f>F388</f>
        <v>10.25</v>
      </c>
      <c r="F388" s="124">
        <v>10.25</v>
      </c>
      <c r="G388" s="107">
        <f>H388</f>
        <v>15.16</v>
      </c>
      <c r="H388" s="124">
        <v>15.16</v>
      </c>
      <c r="I388" s="91">
        <f>J388</f>
        <v>0.0015006481481481487</v>
      </c>
      <c r="J388" s="121">
        <v>0.0015006481481481487</v>
      </c>
      <c r="K388" s="91">
        <f>L388</f>
        <v>0.0020356481481481484</v>
      </c>
      <c r="L388" s="121">
        <v>0.0020356481481481484</v>
      </c>
      <c r="M388" s="107" t="e">
        <f>N388</f>
        <v>#REF!</v>
      </c>
      <c r="N388" s="124" t="e">
        <f>N390-(#REF!-#REF!)/50</f>
        <v>#REF!</v>
      </c>
      <c r="O388" s="91">
        <f>P388</f>
        <v>0.0007778703703703705</v>
      </c>
      <c r="P388" s="121">
        <v>0.0007778703703703705</v>
      </c>
      <c r="Y388" s="86">
        <f>Z388</f>
        <v>108</v>
      </c>
      <c r="Z388" s="115">
        <v>108</v>
      </c>
      <c r="AA388" s="90">
        <f>AB388</f>
        <v>7.48</v>
      </c>
      <c r="AB388" s="124">
        <v>7.48</v>
      </c>
      <c r="AC388" s="90">
        <f>AD388</f>
        <v>10.7</v>
      </c>
      <c r="AD388" s="124">
        <v>10.7</v>
      </c>
      <c r="AE388" s="90">
        <f>AF388</f>
        <v>15.75</v>
      </c>
      <c r="AF388" s="124">
        <v>15.75</v>
      </c>
      <c r="AG388" s="91">
        <f>AH388</f>
        <v>0.00159837962962963</v>
      </c>
      <c r="AH388" s="121">
        <v>0.00159837962962963</v>
      </c>
      <c r="AI388" s="91">
        <f>AJ388</f>
        <v>0.0021798611111111094</v>
      </c>
      <c r="AJ388" s="121">
        <v>0.0021798611111111094</v>
      </c>
      <c r="AK388" s="90">
        <f>AL388</f>
        <v>35.11200000000002</v>
      </c>
      <c r="AL388" s="124">
        <v>35.11200000000002</v>
      </c>
      <c r="AM388" s="91">
        <f>AN388</f>
        <v>0.0007835648148148147</v>
      </c>
      <c r="AN388" s="121">
        <v>0.0007835648148148147</v>
      </c>
    </row>
    <row r="389" spans="1:40" ht="11.25">
      <c r="A389" s="72">
        <f>B388-1</f>
        <v>107</v>
      </c>
      <c r="B389" s="110"/>
      <c r="C389" s="107">
        <f>D388+$O$1</f>
        <v>7.39</v>
      </c>
      <c r="D389" s="124"/>
      <c r="E389" s="107">
        <f>F388+$O$1</f>
        <v>10.26</v>
      </c>
      <c r="F389" s="124"/>
      <c r="G389" s="107">
        <f>H388+$O$1</f>
        <v>15.17</v>
      </c>
      <c r="H389" s="124"/>
      <c r="I389" s="91">
        <f>J388+$P$1</f>
        <v>0.0015007638888888896</v>
      </c>
      <c r="J389" s="121"/>
      <c r="K389" s="91">
        <f>L388+$P$1</f>
        <v>0.002035763888888889</v>
      </c>
      <c r="L389" s="121"/>
      <c r="M389" s="107" t="e">
        <f>N388+$O$1</f>
        <v>#REF!</v>
      </c>
      <c r="N389" s="124"/>
      <c r="O389" s="91">
        <f>P388+$P$1</f>
        <v>0.0007779861111111112</v>
      </c>
      <c r="P389" s="121"/>
      <c r="Y389" s="86">
        <f>Z388-1</f>
        <v>107</v>
      </c>
      <c r="Z389" s="115"/>
      <c r="AA389" s="90">
        <f>AB388+0.01</f>
        <v>7.49</v>
      </c>
      <c r="AB389" s="124"/>
      <c r="AC389" s="90">
        <f>AD388+0.01</f>
        <v>10.709999999999999</v>
      </c>
      <c r="AD389" s="124"/>
      <c r="AE389" s="90">
        <f>AF388+0.01</f>
        <v>15.76</v>
      </c>
      <c r="AF389" s="124"/>
      <c r="AG389" s="91">
        <f>AH388+$AM$3</f>
        <v>0.0015984953703703708</v>
      </c>
      <c r="AH389" s="121"/>
      <c r="AI389" s="91">
        <f>AJ388+$AM$3</f>
        <v>0.00217997685185185</v>
      </c>
      <c r="AJ389" s="121"/>
      <c r="AK389" s="90">
        <f>AL388+0.01</f>
        <v>35.12200000000002</v>
      </c>
      <c r="AL389" s="124"/>
      <c r="AM389" s="91">
        <f>AN388+$AM$3</f>
        <v>0.0007836805555555555</v>
      </c>
      <c r="AN389" s="121"/>
    </row>
    <row r="390" spans="1:40" ht="11.25">
      <c r="A390" s="72">
        <f>B390</f>
        <v>107</v>
      </c>
      <c r="B390" s="110">
        <v>107</v>
      </c>
      <c r="C390" s="107">
        <f>D390</f>
        <v>7.4</v>
      </c>
      <c r="D390" s="124">
        <v>7.4</v>
      </c>
      <c r="E390" s="107">
        <f>F390</f>
        <v>10.27</v>
      </c>
      <c r="F390" s="124">
        <v>10.27</v>
      </c>
      <c r="G390" s="107">
        <f>H390</f>
        <v>15.19</v>
      </c>
      <c r="H390" s="124">
        <v>15.19</v>
      </c>
      <c r="I390" s="91">
        <f>J390</f>
        <v>0.001504444444444445</v>
      </c>
      <c r="J390" s="121">
        <v>0.001504444444444445</v>
      </c>
      <c r="K390" s="91">
        <f>L390</f>
        <v>0.002040740740740741</v>
      </c>
      <c r="L390" s="121">
        <v>0.002040740740740741</v>
      </c>
      <c r="M390" s="107" t="e">
        <f>N390</f>
        <v>#REF!</v>
      </c>
      <c r="N390" s="124" t="e">
        <f>N392-(#REF!-#REF!)/50</f>
        <v>#REF!</v>
      </c>
      <c r="O390" s="91">
        <f>P390</f>
        <v>0.0007790740740740742</v>
      </c>
      <c r="P390" s="121">
        <v>0.0007790740740740742</v>
      </c>
      <c r="Y390" s="86">
        <f>Z390</f>
        <v>107</v>
      </c>
      <c r="Z390" s="115">
        <v>107</v>
      </c>
      <c r="AA390" s="90">
        <f>AB390</f>
        <v>7.49</v>
      </c>
      <c r="AB390" s="124">
        <v>7.49</v>
      </c>
      <c r="AC390" s="90">
        <f>AD390</f>
        <v>10.72</v>
      </c>
      <c r="AD390" s="124">
        <v>10.72</v>
      </c>
      <c r="AE390" s="90">
        <f>AF390</f>
        <v>15.78</v>
      </c>
      <c r="AF390" s="124">
        <v>15.78</v>
      </c>
      <c r="AG390" s="91">
        <f>AH390</f>
        <v>0.0016018518518518521</v>
      </c>
      <c r="AH390" s="121">
        <v>0.0016018518518518521</v>
      </c>
      <c r="AI390" s="91">
        <f>AJ390</f>
        <v>0.0021847222222222207</v>
      </c>
      <c r="AJ390" s="121">
        <v>0.0021847222222222207</v>
      </c>
      <c r="AK390" s="90">
        <f>AL390</f>
        <v>35.16800000000002</v>
      </c>
      <c r="AL390" s="124">
        <v>35.16800000000002</v>
      </c>
      <c r="AM390" s="91">
        <f>AN390</f>
        <v>0.0007847222222222221</v>
      </c>
      <c r="AN390" s="121">
        <v>0.0007847222222222221</v>
      </c>
    </row>
    <row r="391" spans="1:40" ht="11.25">
      <c r="A391" s="72">
        <f>B390-1</f>
        <v>106</v>
      </c>
      <c r="B391" s="110"/>
      <c r="C391" s="107">
        <f>D390+$O$1</f>
        <v>7.41</v>
      </c>
      <c r="D391" s="124"/>
      <c r="E391" s="107">
        <f>F390+$O$1</f>
        <v>10.28</v>
      </c>
      <c r="F391" s="124"/>
      <c r="G391" s="107">
        <f>H390+$O$1</f>
        <v>15.2</v>
      </c>
      <c r="H391" s="124"/>
      <c r="I391" s="91">
        <f>J390+$P$1</f>
        <v>0.0015045601851851858</v>
      </c>
      <c r="J391" s="121"/>
      <c r="K391" s="91">
        <f>L390+$P$1</f>
        <v>0.0020408564814814816</v>
      </c>
      <c r="L391" s="121"/>
      <c r="M391" s="107" t="e">
        <f>N390+$O$1</f>
        <v>#REF!</v>
      </c>
      <c r="N391" s="124"/>
      <c r="O391" s="91">
        <f>P390+$P$1</f>
        <v>0.0007791898148148149</v>
      </c>
      <c r="P391" s="121"/>
      <c r="Y391" s="86">
        <f>Z390-1</f>
        <v>106</v>
      </c>
      <c r="Z391" s="115"/>
      <c r="AA391" s="90">
        <f>AB390+0.01</f>
        <v>7.5</v>
      </c>
      <c r="AB391" s="124"/>
      <c r="AC391" s="90">
        <f>AD390+0.01</f>
        <v>10.73</v>
      </c>
      <c r="AD391" s="124"/>
      <c r="AE391" s="90">
        <f>AF390+0.01</f>
        <v>15.79</v>
      </c>
      <c r="AF391" s="124"/>
      <c r="AG391" s="91">
        <f>AH390+$AM$3</f>
        <v>0.001601967592592593</v>
      </c>
      <c r="AH391" s="121"/>
      <c r="AI391" s="91">
        <f>AJ390+$AM$3</f>
        <v>0.0021848379629629613</v>
      </c>
      <c r="AJ391" s="121"/>
      <c r="AK391" s="90">
        <f>AL390+0.01</f>
        <v>35.17800000000002</v>
      </c>
      <c r="AL391" s="124"/>
      <c r="AM391" s="91">
        <f>AN390+$AM$3</f>
        <v>0.0007848379629629629</v>
      </c>
      <c r="AN391" s="121"/>
    </row>
    <row r="392" spans="1:40" ht="11.25">
      <c r="A392" s="72">
        <f>B392</f>
        <v>106</v>
      </c>
      <c r="B392" s="116">
        <v>106</v>
      </c>
      <c r="C392" s="107">
        <f>D392</f>
        <v>7.41</v>
      </c>
      <c r="D392" s="124">
        <v>7.41</v>
      </c>
      <c r="E392" s="107">
        <f>F392</f>
        <v>10.3</v>
      </c>
      <c r="F392" s="124">
        <v>10.3</v>
      </c>
      <c r="G392" s="107">
        <f>H392</f>
        <v>15.22</v>
      </c>
      <c r="H392" s="124">
        <v>15.22</v>
      </c>
      <c r="I392" s="91">
        <f>J392</f>
        <v>0.0015082407407407412</v>
      </c>
      <c r="J392" s="121">
        <v>0.0015082407407407412</v>
      </c>
      <c r="K392" s="91">
        <f>L392</f>
        <v>0.0020458333333333335</v>
      </c>
      <c r="L392" s="121">
        <v>0.0020458333333333335</v>
      </c>
      <c r="M392" s="107" t="e">
        <f>N392</f>
        <v>#REF!</v>
      </c>
      <c r="N392" s="124" t="e">
        <f>N394-(#REF!-#REF!)/50</f>
        <v>#REF!</v>
      </c>
      <c r="O392" s="91">
        <f>P392</f>
        <v>0.0007802777777777778</v>
      </c>
      <c r="P392" s="121">
        <v>0.0007802777777777778</v>
      </c>
      <c r="Y392" s="86">
        <f>Z392</f>
        <v>106</v>
      </c>
      <c r="Z392" s="115">
        <v>106</v>
      </c>
      <c r="AA392" s="90">
        <f>AB392</f>
        <v>7.51</v>
      </c>
      <c r="AB392" s="124">
        <v>7.51</v>
      </c>
      <c r="AC392" s="90">
        <f>AD392</f>
        <v>10.74</v>
      </c>
      <c r="AD392" s="124">
        <v>10.74</v>
      </c>
      <c r="AE392" s="90">
        <f>AF392</f>
        <v>15.8</v>
      </c>
      <c r="AF392" s="124">
        <v>15.8</v>
      </c>
      <c r="AG392" s="91">
        <f>AH392</f>
        <v>0.0016053240740740743</v>
      </c>
      <c r="AH392" s="121">
        <v>0.0016053240740740743</v>
      </c>
      <c r="AI392" s="91">
        <f>AJ392</f>
        <v>0.002189583333333332</v>
      </c>
      <c r="AJ392" s="121">
        <v>0.002189583333333332</v>
      </c>
      <c r="AK392" s="90">
        <f>AL392</f>
        <v>35.22400000000002</v>
      </c>
      <c r="AL392" s="124">
        <v>35.22400000000002</v>
      </c>
      <c r="AM392" s="91">
        <f>AN392</f>
        <v>0.0007858796296296295</v>
      </c>
      <c r="AN392" s="121">
        <v>0.0007858796296296295</v>
      </c>
    </row>
    <row r="393" spans="1:40" ht="11.25">
      <c r="A393" s="72">
        <f>B392-1</f>
        <v>105</v>
      </c>
      <c r="B393" s="116"/>
      <c r="C393" s="107">
        <f>D392+$O$1</f>
        <v>7.42</v>
      </c>
      <c r="D393" s="124"/>
      <c r="E393" s="107">
        <f>F392+$O$1</f>
        <v>10.31</v>
      </c>
      <c r="F393" s="124"/>
      <c r="G393" s="107">
        <f>H392+$O$1</f>
        <v>15.23</v>
      </c>
      <c r="H393" s="124"/>
      <c r="I393" s="91">
        <f>J392+$P$1</f>
        <v>0.001508356481481482</v>
      </c>
      <c r="J393" s="121"/>
      <c r="K393" s="91">
        <f>L392+$P$1</f>
        <v>0.002045949074074074</v>
      </c>
      <c r="L393" s="121"/>
      <c r="M393" s="107" t="e">
        <f>N392+$O$1</f>
        <v>#REF!</v>
      </c>
      <c r="N393" s="124"/>
      <c r="O393" s="91">
        <f>P392+$P$1</f>
        <v>0.0007803935185185186</v>
      </c>
      <c r="P393" s="121"/>
      <c r="Y393" s="86">
        <f>Z392-1</f>
        <v>105</v>
      </c>
      <c r="Z393" s="115"/>
      <c r="AA393" s="90">
        <f>AB392+0.01</f>
        <v>7.52</v>
      </c>
      <c r="AB393" s="124"/>
      <c r="AC393" s="90">
        <f>AD392+0.01</f>
        <v>10.75</v>
      </c>
      <c r="AD393" s="124"/>
      <c r="AE393" s="90">
        <f>AF392+0.01</f>
        <v>15.81</v>
      </c>
      <c r="AF393" s="124"/>
      <c r="AG393" s="91">
        <f>AH392+$AM$3</f>
        <v>0.0016054398148148152</v>
      </c>
      <c r="AH393" s="121"/>
      <c r="AI393" s="91">
        <f>AJ392+$AM$3</f>
        <v>0.0021896990740740726</v>
      </c>
      <c r="AJ393" s="121"/>
      <c r="AK393" s="90">
        <f>AL392+0.01</f>
        <v>35.234000000000016</v>
      </c>
      <c r="AL393" s="124"/>
      <c r="AM393" s="91">
        <f>AN392+$AM$3</f>
        <v>0.0007859953703703703</v>
      </c>
      <c r="AN393" s="121"/>
    </row>
    <row r="394" spans="1:40" ht="11.25">
      <c r="A394" s="72">
        <f>B394</f>
        <v>105</v>
      </c>
      <c r="B394" s="110">
        <v>105</v>
      </c>
      <c r="C394" s="107">
        <f>D394</f>
        <v>7.43</v>
      </c>
      <c r="D394" s="124">
        <v>7.43</v>
      </c>
      <c r="E394" s="107">
        <f>F394</f>
        <v>10.32</v>
      </c>
      <c r="F394" s="124">
        <v>10.32</v>
      </c>
      <c r="G394" s="107">
        <f>H394</f>
        <v>15.25</v>
      </c>
      <c r="H394" s="124">
        <v>15.25</v>
      </c>
      <c r="I394" s="91">
        <f>J394</f>
        <v>0.0015120370370370374</v>
      </c>
      <c r="J394" s="121">
        <v>0.0015120370370370374</v>
      </c>
      <c r="K394" s="91">
        <f>L394</f>
        <v>0.002050925925925926</v>
      </c>
      <c r="L394" s="121">
        <v>0.002050925925925926</v>
      </c>
      <c r="M394" s="107" t="e">
        <f>N394</f>
        <v>#REF!</v>
      </c>
      <c r="N394" s="124" t="e">
        <f>N396-(#REF!-#REF!)/50</f>
        <v>#REF!</v>
      </c>
      <c r="O394" s="91">
        <f>P394</f>
        <v>0.0007814814814814815</v>
      </c>
      <c r="P394" s="121">
        <v>0.0007814814814814815</v>
      </c>
      <c r="Y394" s="86">
        <f>Z394</f>
        <v>105</v>
      </c>
      <c r="Z394" s="115">
        <v>105</v>
      </c>
      <c r="AA394" s="90">
        <f>AB394</f>
        <v>7.52</v>
      </c>
      <c r="AB394" s="124">
        <v>7.52</v>
      </c>
      <c r="AC394" s="90">
        <f>AD394</f>
        <v>10.77</v>
      </c>
      <c r="AD394" s="124">
        <v>10.77</v>
      </c>
      <c r="AE394" s="90">
        <f>AF394</f>
        <v>15.83</v>
      </c>
      <c r="AF394" s="124">
        <v>15.83</v>
      </c>
      <c r="AG394" s="91">
        <f>AH394</f>
        <v>0.0016087962962962965</v>
      </c>
      <c r="AH394" s="121">
        <v>0.0016087962962962965</v>
      </c>
      <c r="AI394" s="91">
        <f>AJ394</f>
        <v>0.0021944444444444433</v>
      </c>
      <c r="AJ394" s="121">
        <v>0.0021944444444444433</v>
      </c>
      <c r="AK394" s="90">
        <f>AL394</f>
        <v>35.28</v>
      </c>
      <c r="AL394" s="124">
        <v>35.28</v>
      </c>
      <c r="AM394" s="91">
        <f>AN394</f>
        <v>0.0007870370370370369</v>
      </c>
      <c r="AN394" s="121">
        <v>0.0007870370370370369</v>
      </c>
    </row>
    <row r="395" spans="1:40" ht="11.25">
      <c r="A395" s="72">
        <f>B394-1</f>
        <v>104</v>
      </c>
      <c r="B395" s="110"/>
      <c r="C395" s="107">
        <f>D394+$O$1</f>
        <v>7.4399999999999995</v>
      </c>
      <c r="D395" s="124"/>
      <c r="E395" s="107">
        <f>F394+$O$1</f>
        <v>10.33</v>
      </c>
      <c r="F395" s="124"/>
      <c r="G395" s="107">
        <f>H394+$O$1</f>
        <v>15.26</v>
      </c>
      <c r="H395" s="124"/>
      <c r="I395" s="91">
        <f>J394+$P$1</f>
        <v>0.0015121527777777783</v>
      </c>
      <c r="J395" s="121"/>
      <c r="K395" s="91">
        <f>L394+$P$1</f>
        <v>0.0020510416666666667</v>
      </c>
      <c r="L395" s="121"/>
      <c r="M395" s="107" t="e">
        <f>N394+$O$1</f>
        <v>#REF!</v>
      </c>
      <c r="N395" s="124"/>
      <c r="O395" s="91">
        <f>P394+$P$1</f>
        <v>0.0007815972222222223</v>
      </c>
      <c r="P395" s="121"/>
      <c r="Y395" s="86">
        <f>Z394-1</f>
        <v>104</v>
      </c>
      <c r="Z395" s="115"/>
      <c r="AA395" s="90">
        <f>AB394+0.01</f>
        <v>7.529999999999999</v>
      </c>
      <c r="AB395" s="124"/>
      <c r="AC395" s="90">
        <f>AD394+0.01</f>
        <v>10.78</v>
      </c>
      <c r="AD395" s="124"/>
      <c r="AE395" s="90">
        <f>AF394+0.01</f>
        <v>15.84</v>
      </c>
      <c r="AF395" s="124"/>
      <c r="AG395" s="91">
        <f>AH394+$AM$3</f>
        <v>0.0016089120370370374</v>
      </c>
      <c r="AH395" s="121"/>
      <c r="AI395" s="91">
        <f>AJ394+$AM$3</f>
        <v>0.002194560185185184</v>
      </c>
      <c r="AJ395" s="121"/>
      <c r="AK395" s="90">
        <f>AL394+0.01</f>
        <v>35.29</v>
      </c>
      <c r="AL395" s="124"/>
      <c r="AM395" s="91">
        <f>AN394+$AM$3</f>
        <v>0.0007871527777777777</v>
      </c>
      <c r="AN395" s="121"/>
    </row>
    <row r="396" spans="1:40" ht="11.25">
      <c r="A396" s="72">
        <f>B396</f>
        <v>104</v>
      </c>
      <c r="B396" s="110">
        <v>104</v>
      </c>
      <c r="C396" s="107">
        <f>D396</f>
        <v>7.44</v>
      </c>
      <c r="D396" s="124">
        <v>7.44</v>
      </c>
      <c r="E396" s="107">
        <f>F396</f>
        <v>10.34</v>
      </c>
      <c r="F396" s="124">
        <v>10.34</v>
      </c>
      <c r="G396" s="107">
        <f>H396</f>
        <v>15.29</v>
      </c>
      <c r="H396" s="124">
        <v>15.29</v>
      </c>
      <c r="I396" s="91">
        <f>J396</f>
        <v>0.0015158333333333337</v>
      </c>
      <c r="J396" s="121">
        <v>0.0015158333333333337</v>
      </c>
      <c r="K396" s="91">
        <f>L396</f>
        <v>0.0020560185185185187</v>
      </c>
      <c r="L396" s="121">
        <v>0.0020560185185185187</v>
      </c>
      <c r="M396" s="107" t="e">
        <f>N396</f>
        <v>#REF!</v>
      </c>
      <c r="N396" s="124" t="e">
        <f>N398-(#REF!-#REF!)/50</f>
        <v>#REF!</v>
      </c>
      <c r="O396" s="91">
        <f>P396</f>
        <v>0.0007826851851851852</v>
      </c>
      <c r="P396" s="121">
        <v>0.0007826851851851852</v>
      </c>
      <c r="Y396" s="86">
        <f>Z396</f>
        <v>104</v>
      </c>
      <c r="Z396" s="115">
        <v>104</v>
      </c>
      <c r="AA396" s="90">
        <f>AB396</f>
        <v>7.53</v>
      </c>
      <c r="AB396" s="124">
        <v>7.53</v>
      </c>
      <c r="AC396" s="90">
        <f>AD396</f>
        <v>10.79</v>
      </c>
      <c r="AD396" s="124">
        <v>10.79</v>
      </c>
      <c r="AE396" s="90">
        <f>AF396</f>
        <v>15.85</v>
      </c>
      <c r="AF396" s="124">
        <v>15.85</v>
      </c>
      <c r="AG396" s="91">
        <f>AH396</f>
        <v>0.0016122685185185187</v>
      </c>
      <c r="AH396" s="121">
        <v>0.0016122685185185187</v>
      </c>
      <c r="AI396" s="91">
        <f>AJ396</f>
        <v>0.0021993055555555546</v>
      </c>
      <c r="AJ396" s="121">
        <v>0.0021993055555555546</v>
      </c>
      <c r="AK396" s="90">
        <f>AL396</f>
        <v>35.33600000000001</v>
      </c>
      <c r="AL396" s="124">
        <v>35.33600000000001</v>
      </c>
      <c r="AM396" s="91">
        <f>AN396</f>
        <v>0.0007881944444444443</v>
      </c>
      <c r="AN396" s="121">
        <v>0.0007881944444444443</v>
      </c>
    </row>
    <row r="397" spans="1:40" ht="11.25">
      <c r="A397" s="72">
        <f>B396-1</f>
        <v>103</v>
      </c>
      <c r="B397" s="110"/>
      <c r="C397" s="107">
        <f>D396+$O$1</f>
        <v>7.45</v>
      </c>
      <c r="D397" s="124"/>
      <c r="E397" s="107">
        <f>F396+$O$1</f>
        <v>10.35</v>
      </c>
      <c r="F397" s="124"/>
      <c r="G397" s="107">
        <f>H396+$O$1</f>
        <v>15.299999999999999</v>
      </c>
      <c r="H397" s="124"/>
      <c r="I397" s="91">
        <f>J396+$P$1</f>
        <v>0.0015159490740740745</v>
      </c>
      <c r="J397" s="121"/>
      <c r="K397" s="91">
        <f>L396+$P$1</f>
        <v>0.0020561342592592593</v>
      </c>
      <c r="L397" s="121"/>
      <c r="M397" s="107" t="e">
        <f>N396+$O$1</f>
        <v>#REF!</v>
      </c>
      <c r="N397" s="124"/>
      <c r="O397" s="91">
        <f>P396+$P$1</f>
        <v>0.0007828009259259259</v>
      </c>
      <c r="P397" s="121"/>
      <c r="Y397" s="86">
        <f>Z396-1</f>
        <v>103</v>
      </c>
      <c r="Z397" s="115"/>
      <c r="AA397" s="90">
        <f>AB396+0.01</f>
        <v>7.54</v>
      </c>
      <c r="AB397" s="124"/>
      <c r="AC397" s="90">
        <f>AD396+0.01</f>
        <v>10.799999999999999</v>
      </c>
      <c r="AD397" s="124"/>
      <c r="AE397" s="90">
        <f>AF396+0.01</f>
        <v>15.86</v>
      </c>
      <c r="AF397" s="124"/>
      <c r="AG397" s="91">
        <f>AH396+$AM$3</f>
        <v>0.0016123842592592596</v>
      </c>
      <c r="AH397" s="121"/>
      <c r="AI397" s="91">
        <f>AJ396+$AM$3</f>
        <v>0.0021994212962962952</v>
      </c>
      <c r="AJ397" s="121"/>
      <c r="AK397" s="90">
        <f>AL396+0.01</f>
        <v>35.34600000000001</v>
      </c>
      <c r="AL397" s="124"/>
      <c r="AM397" s="91">
        <f>AN396+$AM$3</f>
        <v>0.0007883101851851851</v>
      </c>
      <c r="AN397" s="121"/>
    </row>
    <row r="398" spans="1:40" ht="11.25">
      <c r="A398" s="72">
        <f>B398</f>
        <v>103</v>
      </c>
      <c r="B398" s="116">
        <v>103</v>
      </c>
      <c r="C398" s="107">
        <f>D398</f>
        <v>7.46</v>
      </c>
      <c r="D398" s="124">
        <v>7.46</v>
      </c>
      <c r="E398" s="107">
        <f>F398</f>
        <v>10.37</v>
      </c>
      <c r="F398" s="124">
        <v>10.37</v>
      </c>
      <c r="G398" s="107">
        <f>H398</f>
        <v>15.32</v>
      </c>
      <c r="H398" s="124">
        <v>15.32</v>
      </c>
      <c r="I398" s="91">
        <f>J398</f>
        <v>0.0015196296296296299</v>
      </c>
      <c r="J398" s="121">
        <v>0.0015196296296296299</v>
      </c>
      <c r="K398" s="91">
        <f>L398</f>
        <v>0.002061111111111111</v>
      </c>
      <c r="L398" s="121">
        <v>0.002061111111111111</v>
      </c>
      <c r="M398" s="107" t="e">
        <f>N398</f>
        <v>#REF!</v>
      </c>
      <c r="N398" s="124" t="e">
        <f>N400-(#REF!-#REF!)/50</f>
        <v>#REF!</v>
      </c>
      <c r="O398" s="91">
        <f>P398</f>
        <v>0.0007838888888888889</v>
      </c>
      <c r="P398" s="121">
        <v>0.0007838888888888889</v>
      </c>
      <c r="Y398" s="86">
        <f>Z398</f>
        <v>103</v>
      </c>
      <c r="Z398" s="115">
        <v>103</v>
      </c>
      <c r="AA398" s="90">
        <f>AB398</f>
        <v>7.55</v>
      </c>
      <c r="AB398" s="124">
        <v>7.55</v>
      </c>
      <c r="AC398" s="90">
        <f>AD398</f>
        <v>10.81</v>
      </c>
      <c r="AD398" s="124">
        <v>10.81</v>
      </c>
      <c r="AE398" s="90">
        <f>AF398</f>
        <v>15.88</v>
      </c>
      <c r="AF398" s="124">
        <v>15.88</v>
      </c>
      <c r="AG398" s="91">
        <f>AH398</f>
        <v>0.001615740740740741</v>
      </c>
      <c r="AH398" s="121">
        <v>0.001615740740740741</v>
      </c>
      <c r="AI398" s="91">
        <f>AJ398</f>
        <v>0.002204166666666666</v>
      </c>
      <c r="AJ398" s="121">
        <v>0.002204166666666666</v>
      </c>
      <c r="AK398" s="90">
        <f>AL398</f>
        <v>35.39200000000001</v>
      </c>
      <c r="AL398" s="124">
        <v>35.39200000000001</v>
      </c>
      <c r="AM398" s="91">
        <f>AN398</f>
        <v>0.0007893518518518517</v>
      </c>
      <c r="AN398" s="121">
        <v>0.0007893518518518517</v>
      </c>
    </row>
    <row r="399" spans="1:40" ht="11.25">
      <c r="A399" s="72">
        <f>B398-1</f>
        <v>102</v>
      </c>
      <c r="B399" s="116"/>
      <c r="C399" s="107">
        <f>D398+$O$1</f>
        <v>7.47</v>
      </c>
      <c r="D399" s="124"/>
      <c r="E399" s="107">
        <f>F398+$O$1</f>
        <v>10.379999999999999</v>
      </c>
      <c r="F399" s="124"/>
      <c r="G399" s="107">
        <f>H398+$O$1</f>
        <v>15.33</v>
      </c>
      <c r="H399" s="124"/>
      <c r="I399" s="91">
        <f>J398+$P$1</f>
        <v>0.0015197453703703707</v>
      </c>
      <c r="J399" s="121"/>
      <c r="K399" s="91">
        <f>L398+$P$1</f>
        <v>0.002061226851851852</v>
      </c>
      <c r="L399" s="121"/>
      <c r="M399" s="107" t="e">
        <f>N398+$O$1</f>
        <v>#REF!</v>
      </c>
      <c r="N399" s="124"/>
      <c r="O399" s="91">
        <f>P398+$P$1</f>
        <v>0.0007840046296296296</v>
      </c>
      <c r="P399" s="121"/>
      <c r="Y399" s="86">
        <f>Z398-1</f>
        <v>102</v>
      </c>
      <c r="Z399" s="115"/>
      <c r="AA399" s="90">
        <f>AB398+0.01</f>
        <v>7.56</v>
      </c>
      <c r="AB399" s="124"/>
      <c r="AC399" s="90">
        <f>AD398+0.01</f>
        <v>10.82</v>
      </c>
      <c r="AD399" s="124"/>
      <c r="AE399" s="90">
        <f>AF398+0.01</f>
        <v>15.89</v>
      </c>
      <c r="AF399" s="124"/>
      <c r="AG399" s="91">
        <f>AH398+$AM$3</f>
        <v>0.0016158564814814818</v>
      </c>
      <c r="AH399" s="121"/>
      <c r="AI399" s="91">
        <f>AJ398+$AM$3</f>
        <v>0.0022042824074074065</v>
      </c>
      <c r="AJ399" s="121"/>
      <c r="AK399" s="90">
        <f>AL398+0.01</f>
        <v>35.40200000000001</v>
      </c>
      <c r="AL399" s="124"/>
      <c r="AM399" s="91">
        <f>AN398+$AM$3</f>
        <v>0.0007894675925925925</v>
      </c>
      <c r="AN399" s="121"/>
    </row>
    <row r="400" spans="1:40" ht="11.25">
      <c r="A400" s="72">
        <f>B400</f>
        <v>102</v>
      </c>
      <c r="B400" s="110">
        <v>102</v>
      </c>
      <c r="C400" s="107">
        <f>D400</f>
        <v>7.47</v>
      </c>
      <c r="D400" s="124">
        <v>7.47</v>
      </c>
      <c r="E400" s="107">
        <f>F400</f>
        <v>10.39</v>
      </c>
      <c r="F400" s="124">
        <v>10.39</v>
      </c>
      <c r="G400" s="107">
        <f>H400</f>
        <v>15.35</v>
      </c>
      <c r="H400" s="124">
        <v>15.35</v>
      </c>
      <c r="I400" s="91">
        <f>J400</f>
        <v>0.0015234259259259261</v>
      </c>
      <c r="J400" s="121">
        <v>0.0015234259259259261</v>
      </c>
      <c r="K400" s="91">
        <f>L400</f>
        <v>0.0020662037037037038</v>
      </c>
      <c r="L400" s="121">
        <v>0.0020662037037037038</v>
      </c>
      <c r="M400" s="107" t="e">
        <f>N400</f>
        <v>#REF!</v>
      </c>
      <c r="N400" s="124" t="e">
        <f>N402-(#REF!-#REF!)/50</f>
        <v>#REF!</v>
      </c>
      <c r="O400" s="91">
        <f>P400</f>
        <v>0.0007850925925925925</v>
      </c>
      <c r="P400" s="121">
        <v>0.0007850925925925925</v>
      </c>
      <c r="Y400" s="86">
        <f>Z400</f>
        <v>102</v>
      </c>
      <c r="Z400" s="115">
        <v>102</v>
      </c>
      <c r="AA400" s="90">
        <f>AB400</f>
        <v>7.56</v>
      </c>
      <c r="AB400" s="124">
        <v>7.56</v>
      </c>
      <c r="AC400" s="90">
        <f>AD400</f>
        <v>10.83</v>
      </c>
      <c r="AD400" s="124">
        <v>10.83</v>
      </c>
      <c r="AE400" s="90">
        <f>AF400</f>
        <v>15.91</v>
      </c>
      <c r="AF400" s="124">
        <v>15.91</v>
      </c>
      <c r="AG400" s="91">
        <f>AH400</f>
        <v>0.0016192129629629631</v>
      </c>
      <c r="AH400" s="121">
        <v>0.0016192129629629631</v>
      </c>
      <c r="AI400" s="91">
        <f>AJ400</f>
        <v>0.002209027777777777</v>
      </c>
      <c r="AJ400" s="121">
        <v>0.002209027777777777</v>
      </c>
      <c r="AK400" s="90">
        <f>AL400</f>
        <v>35.44800000000001</v>
      </c>
      <c r="AL400" s="124">
        <v>35.44800000000001</v>
      </c>
      <c r="AM400" s="91">
        <f>AN400</f>
        <v>0.0007905092592592591</v>
      </c>
      <c r="AN400" s="121">
        <v>0.0007905092592592591</v>
      </c>
    </row>
    <row r="401" spans="1:40" ht="11.25">
      <c r="A401" s="72">
        <f>B400-1</f>
        <v>101</v>
      </c>
      <c r="B401" s="110"/>
      <c r="C401" s="107">
        <f>D400+$O$1</f>
        <v>7.4799999999999995</v>
      </c>
      <c r="D401" s="124"/>
      <c r="E401" s="107">
        <f>F400+$O$1</f>
        <v>10.4</v>
      </c>
      <c r="F401" s="124"/>
      <c r="G401" s="107">
        <f>H400+$O$1</f>
        <v>15.36</v>
      </c>
      <c r="H401" s="124"/>
      <c r="I401" s="91">
        <f>J400+$P$1</f>
        <v>0.001523541666666667</v>
      </c>
      <c r="J401" s="121"/>
      <c r="K401" s="91">
        <f>L400+$P$1</f>
        <v>0.0020663194444444444</v>
      </c>
      <c r="L401" s="121"/>
      <c r="M401" s="107" t="e">
        <f>N400+$O$1</f>
        <v>#REF!</v>
      </c>
      <c r="N401" s="124"/>
      <c r="O401" s="91">
        <f>P400+$P$1</f>
        <v>0.0007852083333333333</v>
      </c>
      <c r="P401" s="121"/>
      <c r="Y401" s="86">
        <f>Z400-1</f>
        <v>101</v>
      </c>
      <c r="Z401" s="115"/>
      <c r="AA401" s="90">
        <f>AB400+0.01</f>
        <v>7.569999999999999</v>
      </c>
      <c r="AB401" s="124"/>
      <c r="AC401" s="90">
        <f>AD400+0.01</f>
        <v>10.84</v>
      </c>
      <c r="AD401" s="124"/>
      <c r="AE401" s="90">
        <f>AF400+0.01</f>
        <v>15.92</v>
      </c>
      <c r="AF401" s="124"/>
      <c r="AG401" s="91">
        <f>AH400+$AM$3</f>
        <v>0.001619328703703704</v>
      </c>
      <c r="AH401" s="121"/>
      <c r="AI401" s="91">
        <f>AJ400+$AM$3</f>
        <v>0.002209143518518518</v>
      </c>
      <c r="AJ401" s="121"/>
      <c r="AK401" s="90">
        <f>AL400+0.01</f>
        <v>35.458000000000006</v>
      </c>
      <c r="AL401" s="124"/>
      <c r="AM401" s="91">
        <f>AN400+$AM$3</f>
        <v>0.0007906249999999999</v>
      </c>
      <c r="AN401" s="121"/>
    </row>
    <row r="402" spans="1:40" ht="11.25">
      <c r="A402" s="72">
        <f>B402</f>
        <v>101</v>
      </c>
      <c r="B402" s="110">
        <v>101</v>
      </c>
      <c r="C402" s="107">
        <f>D402</f>
        <v>7.49</v>
      </c>
      <c r="D402" s="124">
        <v>7.49</v>
      </c>
      <c r="E402" s="107">
        <f>F402</f>
        <v>10.42</v>
      </c>
      <c r="F402" s="124">
        <v>10.42</v>
      </c>
      <c r="G402" s="107">
        <f>H402</f>
        <v>15.38</v>
      </c>
      <c r="H402" s="124">
        <v>15.38</v>
      </c>
      <c r="I402" s="91">
        <f>J402</f>
        <v>0.0015272222222222223</v>
      </c>
      <c r="J402" s="121">
        <v>0.0015272222222222223</v>
      </c>
      <c r="K402" s="91">
        <f>L402</f>
        <v>0.0020712962962962963</v>
      </c>
      <c r="L402" s="121">
        <v>0.0020712962962962963</v>
      </c>
      <c r="M402" s="107" t="e">
        <f>N402</f>
        <v>#REF!</v>
      </c>
      <c r="N402" s="124" t="e">
        <f>N404-(#REF!-#REF!)/50</f>
        <v>#REF!</v>
      </c>
      <c r="O402" s="91">
        <f>P402</f>
        <v>0.0007862962962962962</v>
      </c>
      <c r="P402" s="121">
        <v>0.0007862962962962962</v>
      </c>
      <c r="Y402" s="86">
        <f>Z402</f>
        <v>101</v>
      </c>
      <c r="Z402" s="115">
        <v>101</v>
      </c>
      <c r="AA402" s="90">
        <f>AB402</f>
        <v>7.58</v>
      </c>
      <c r="AB402" s="124">
        <v>7.58</v>
      </c>
      <c r="AC402" s="90">
        <f>AD402</f>
        <v>10.86</v>
      </c>
      <c r="AD402" s="124">
        <v>10.86</v>
      </c>
      <c r="AE402" s="90">
        <f>AF402</f>
        <v>15.93</v>
      </c>
      <c r="AF402" s="124">
        <v>15.93</v>
      </c>
      <c r="AG402" s="91">
        <f>AH402</f>
        <v>0.0016226851851851853</v>
      </c>
      <c r="AH402" s="121">
        <v>0.0016226851851851853</v>
      </c>
      <c r="AI402" s="91">
        <f>AJ402</f>
        <v>0.0022138888888888885</v>
      </c>
      <c r="AJ402" s="121">
        <v>0.0022138888888888885</v>
      </c>
      <c r="AK402" s="90">
        <f>AL402</f>
        <v>35.504000000000005</v>
      </c>
      <c r="AL402" s="124">
        <v>35.504000000000005</v>
      </c>
      <c r="AM402" s="91">
        <f>AN402</f>
        <v>0.0007916666666666665</v>
      </c>
      <c r="AN402" s="121">
        <v>0.0007916666666666665</v>
      </c>
    </row>
    <row r="403" spans="1:40" ht="11.25">
      <c r="A403" s="72">
        <f>B402-1</f>
        <v>100</v>
      </c>
      <c r="B403" s="110"/>
      <c r="C403" s="107">
        <f>D402+$O$1</f>
        <v>7.5</v>
      </c>
      <c r="D403" s="124"/>
      <c r="E403" s="107">
        <f>F402+$O$1</f>
        <v>10.43</v>
      </c>
      <c r="F403" s="124"/>
      <c r="G403" s="107">
        <f>H402+$O$1</f>
        <v>15.39</v>
      </c>
      <c r="H403" s="124"/>
      <c r="I403" s="91">
        <f>J402+$P$1</f>
        <v>0.0015273379629629632</v>
      </c>
      <c r="J403" s="121"/>
      <c r="K403" s="91">
        <f>L402+$P$1</f>
        <v>0.002071412037037037</v>
      </c>
      <c r="L403" s="121"/>
      <c r="M403" s="107" t="e">
        <f>N402+$O$1</f>
        <v>#REF!</v>
      </c>
      <c r="N403" s="124"/>
      <c r="O403" s="91">
        <f>P402+$P$1</f>
        <v>0.000786412037037037</v>
      </c>
      <c r="P403" s="121"/>
      <c r="Y403" s="86">
        <f>Z402-1</f>
        <v>100</v>
      </c>
      <c r="Z403" s="115"/>
      <c r="AA403" s="90">
        <f>AB402+0.01</f>
        <v>7.59</v>
      </c>
      <c r="AB403" s="124"/>
      <c r="AC403" s="90">
        <f>AD402+0.01</f>
        <v>10.87</v>
      </c>
      <c r="AD403" s="124"/>
      <c r="AE403" s="90">
        <f>AF402+0.01</f>
        <v>15.94</v>
      </c>
      <c r="AF403" s="124"/>
      <c r="AG403" s="91">
        <f>AH402+$AM$3</f>
        <v>0.0016228009259259262</v>
      </c>
      <c r="AH403" s="121"/>
      <c r="AI403" s="91">
        <f>AJ402+$AM$3</f>
        <v>0.002214004629629629</v>
      </c>
      <c r="AJ403" s="121"/>
      <c r="AK403" s="90">
        <f>AL402+0.01</f>
        <v>35.514</v>
      </c>
      <c r="AL403" s="124"/>
      <c r="AM403" s="91">
        <f>AN402+$AM$3</f>
        <v>0.0007917824074074073</v>
      </c>
      <c r="AN403" s="121"/>
    </row>
    <row r="404" spans="1:40" ht="11.25">
      <c r="A404" s="72">
        <f>B404</f>
        <v>100</v>
      </c>
      <c r="B404" s="116">
        <v>100</v>
      </c>
      <c r="C404" s="107">
        <f>D404</f>
        <v>7.5</v>
      </c>
      <c r="D404" s="122">
        <v>7.5</v>
      </c>
      <c r="E404" s="107">
        <f>F404</f>
        <v>10.44</v>
      </c>
      <c r="F404" s="122">
        <v>10.44</v>
      </c>
      <c r="G404" s="107">
        <f>H404</f>
        <v>15.41</v>
      </c>
      <c r="H404" s="122">
        <v>15.41</v>
      </c>
      <c r="I404" s="91">
        <f>J404</f>
        <v>0.0015310185185185186</v>
      </c>
      <c r="J404" s="123">
        <v>0.0015310185185185186</v>
      </c>
      <c r="K404" s="91">
        <f>L404</f>
        <v>0.002076388888888889</v>
      </c>
      <c r="L404" s="123">
        <v>0.002076388888888889</v>
      </c>
      <c r="M404" s="107">
        <f>N404</f>
        <v>35.56</v>
      </c>
      <c r="N404" s="122">
        <v>35.56</v>
      </c>
      <c r="O404" s="91">
        <f>P404</f>
        <v>0.0007874999999999999</v>
      </c>
      <c r="P404" s="123">
        <v>0.0007874999999999999</v>
      </c>
      <c r="Y404" s="86">
        <f>Z404</f>
        <v>100</v>
      </c>
      <c r="Z404" s="115">
        <v>100</v>
      </c>
      <c r="AA404" s="90">
        <f>AB404</f>
        <v>7.59</v>
      </c>
      <c r="AB404" s="122">
        <v>7.59</v>
      </c>
      <c r="AC404" s="90">
        <f>AD404</f>
        <v>10.88</v>
      </c>
      <c r="AD404" s="122">
        <v>10.88</v>
      </c>
      <c r="AE404" s="90">
        <f>AF404</f>
        <v>15.96</v>
      </c>
      <c r="AF404" s="122">
        <v>15.96</v>
      </c>
      <c r="AG404" s="91">
        <f>AH404</f>
        <v>0.0016261574074074075</v>
      </c>
      <c r="AH404" s="123">
        <v>0.0016261574074074075</v>
      </c>
      <c r="AI404" s="91">
        <f>AJ404</f>
        <v>0.00221875</v>
      </c>
      <c r="AJ404" s="123">
        <v>0.00221875</v>
      </c>
      <c r="AK404" s="90">
        <f>AL404</f>
        <v>35.56</v>
      </c>
      <c r="AL404" s="122">
        <v>35.56</v>
      </c>
      <c r="AM404" s="91">
        <f>AN404</f>
        <v>0.0007928240740740739</v>
      </c>
      <c r="AN404" s="123">
        <v>0.0007928240740740739</v>
      </c>
    </row>
    <row r="405" spans="1:40" ht="11.25">
      <c r="A405" s="72">
        <f>B404-1</f>
        <v>99</v>
      </c>
      <c r="B405" s="116"/>
      <c r="C405" s="107">
        <f>D404+$O$1</f>
        <v>7.51</v>
      </c>
      <c r="D405" s="122"/>
      <c r="E405" s="107">
        <f>F404+$O$1</f>
        <v>10.45</v>
      </c>
      <c r="F405" s="122"/>
      <c r="G405" s="107">
        <f>H404+$O$1</f>
        <v>15.42</v>
      </c>
      <c r="H405" s="122"/>
      <c r="I405" s="91">
        <f>J404+$P$1</f>
        <v>0.0015311342592592594</v>
      </c>
      <c r="J405" s="123"/>
      <c r="K405" s="91">
        <f>L404+$P$1</f>
        <v>0.0020765046296296295</v>
      </c>
      <c r="L405" s="123"/>
      <c r="M405" s="107">
        <f>N404+$O$1</f>
        <v>35.57</v>
      </c>
      <c r="N405" s="122"/>
      <c r="O405" s="91">
        <f>P404+$P$1</f>
        <v>0.0007876157407407406</v>
      </c>
      <c r="P405" s="123"/>
      <c r="Y405" s="86">
        <f>Z404-1</f>
        <v>99</v>
      </c>
      <c r="Z405" s="115"/>
      <c r="AA405" s="90">
        <f>AB404+0.01</f>
        <v>7.6</v>
      </c>
      <c r="AB405" s="122"/>
      <c r="AC405" s="90">
        <f>AD404+0.01</f>
        <v>10.89</v>
      </c>
      <c r="AD405" s="122"/>
      <c r="AE405" s="90">
        <f>AF404+0.01</f>
        <v>15.97</v>
      </c>
      <c r="AF405" s="122"/>
      <c r="AG405" s="91">
        <f>AH404+$AM$3</f>
        <v>0.0016262731481481484</v>
      </c>
      <c r="AH405" s="123"/>
      <c r="AI405" s="91">
        <f>AJ404+$AM$3</f>
        <v>0.0022188657407407404</v>
      </c>
      <c r="AJ405" s="123"/>
      <c r="AK405" s="90">
        <f>AL404+0.01</f>
        <v>35.57</v>
      </c>
      <c r="AL405" s="122"/>
      <c r="AM405" s="91">
        <f>AN404+$AM$3</f>
        <v>0.0007929398148148147</v>
      </c>
      <c r="AN405" s="123"/>
    </row>
    <row r="406" spans="1:40" ht="11.25">
      <c r="A406" s="72">
        <f>B406</f>
        <v>99</v>
      </c>
      <c r="B406" s="110">
        <v>99</v>
      </c>
      <c r="C406" s="107">
        <f>D406</f>
        <v>7.52</v>
      </c>
      <c r="D406" s="124">
        <v>7.52</v>
      </c>
      <c r="E406" s="107">
        <f>F406</f>
        <v>10.47</v>
      </c>
      <c r="F406" s="124">
        <v>10.47</v>
      </c>
      <c r="G406" s="107">
        <f>H406</f>
        <v>15.44</v>
      </c>
      <c r="H406" s="124">
        <v>15.44</v>
      </c>
      <c r="I406" s="91">
        <f>J406</f>
        <v>0.0015356574074074079</v>
      </c>
      <c r="J406" s="121">
        <v>0.0015356574074074079</v>
      </c>
      <c r="K406" s="91">
        <f>L406</f>
        <v>0.002081990740740749</v>
      </c>
      <c r="L406" s="121">
        <v>0.002081990740740749</v>
      </c>
      <c r="M406" s="107" t="e">
        <f>N406</f>
        <v>#REF!</v>
      </c>
      <c r="N406" s="124" t="e">
        <f>N408-(#REF!-#REF!)/50</f>
        <v>#REF!</v>
      </c>
      <c r="O406" s="91">
        <f>P406</f>
        <v>0.0007888240740740751</v>
      </c>
      <c r="P406" s="121">
        <v>0.0007888240740740751</v>
      </c>
      <c r="Y406" s="86">
        <f>Z406</f>
        <v>99</v>
      </c>
      <c r="Z406" s="115">
        <v>99</v>
      </c>
      <c r="AA406" s="90">
        <f>AB406</f>
        <v>7.61</v>
      </c>
      <c r="AB406" s="124">
        <v>7.61</v>
      </c>
      <c r="AC406" s="90">
        <f>AD406</f>
        <v>10.91</v>
      </c>
      <c r="AD406" s="124">
        <v>10.91</v>
      </c>
      <c r="AE406" s="90">
        <f>AF406</f>
        <v>15.99</v>
      </c>
      <c r="AF406" s="124">
        <v>15.99</v>
      </c>
      <c r="AG406" s="91">
        <f>AH406</f>
        <v>0.0016299768518518477</v>
      </c>
      <c r="AH406" s="121">
        <v>0.0016299768518518477</v>
      </c>
      <c r="AI406" s="91">
        <f>AJ406</f>
        <v>0.002224097222222227</v>
      </c>
      <c r="AJ406" s="121">
        <v>0.002224097222222227</v>
      </c>
      <c r="AK406" s="90">
        <f>AL406</f>
        <v>35.62160000000007</v>
      </c>
      <c r="AL406" s="124">
        <v>35.62160000000007</v>
      </c>
      <c r="AM406" s="91">
        <f>AN406</f>
        <v>0.0007940972222222226</v>
      </c>
      <c r="AN406" s="121">
        <v>0.0007940972222222226</v>
      </c>
    </row>
    <row r="407" spans="1:40" ht="11.25">
      <c r="A407" s="72">
        <f>B406-1</f>
        <v>98</v>
      </c>
      <c r="B407" s="110"/>
      <c r="C407" s="107">
        <f>D406+$O$1</f>
        <v>7.529999999999999</v>
      </c>
      <c r="D407" s="124"/>
      <c r="E407" s="107">
        <f>F406+$O$1</f>
        <v>10.48</v>
      </c>
      <c r="F407" s="124"/>
      <c r="G407" s="107">
        <f>H406+$O$1</f>
        <v>15.45</v>
      </c>
      <c r="H407" s="124"/>
      <c r="I407" s="91">
        <f>J406+$P$1</f>
        <v>0.0015357731481481487</v>
      </c>
      <c r="J407" s="121"/>
      <c r="K407" s="91">
        <f>L406+$P$1</f>
        <v>0.0020821064814814895</v>
      </c>
      <c r="L407" s="121"/>
      <c r="M407" s="107" t="e">
        <f>N406+$O$1</f>
        <v>#REF!</v>
      </c>
      <c r="N407" s="124"/>
      <c r="O407" s="91">
        <f>P406+$P$1</f>
        <v>0.0007889398148148159</v>
      </c>
      <c r="P407" s="121"/>
      <c r="Y407" s="86">
        <f>Z406-1</f>
        <v>98</v>
      </c>
      <c r="Z407" s="115"/>
      <c r="AA407" s="90">
        <f>AB406+0.01</f>
        <v>7.62</v>
      </c>
      <c r="AB407" s="124"/>
      <c r="AC407" s="90">
        <f>AD406+0.01</f>
        <v>10.92</v>
      </c>
      <c r="AD407" s="124"/>
      <c r="AE407" s="90">
        <f>AF406+0.01</f>
        <v>16</v>
      </c>
      <c r="AF407" s="124"/>
      <c r="AG407" s="91">
        <f>AH406+$AM$3</f>
        <v>0.0016300925925925886</v>
      </c>
      <c r="AH407" s="121"/>
      <c r="AI407" s="91">
        <f>AJ406+$AM$3</f>
        <v>0.0022242129629629678</v>
      </c>
      <c r="AJ407" s="121"/>
      <c r="AK407" s="90">
        <f>AL406+0.01</f>
        <v>35.63160000000007</v>
      </c>
      <c r="AL407" s="124"/>
      <c r="AM407" s="91">
        <f>AN406+$AM$3</f>
        <v>0.0007942129629629634</v>
      </c>
      <c r="AN407" s="121"/>
    </row>
    <row r="408" spans="1:40" ht="11.25">
      <c r="A408" s="72">
        <f>B408</f>
        <v>98</v>
      </c>
      <c r="B408" s="110">
        <v>98</v>
      </c>
      <c r="C408" s="107">
        <f>D408</f>
        <v>7.53</v>
      </c>
      <c r="D408" s="124">
        <v>7.53</v>
      </c>
      <c r="E408" s="107">
        <f>F408</f>
        <v>10.49</v>
      </c>
      <c r="F408" s="124">
        <v>10.49</v>
      </c>
      <c r="G408" s="107">
        <f>H408</f>
        <v>15.48</v>
      </c>
      <c r="H408" s="124">
        <v>15.48</v>
      </c>
      <c r="I408" s="91">
        <f>J408</f>
        <v>0.0015402962962962968</v>
      </c>
      <c r="J408" s="121">
        <v>0.0015402962962962968</v>
      </c>
      <c r="K408" s="91">
        <f>L408</f>
        <v>0.0020875925925926005</v>
      </c>
      <c r="L408" s="121">
        <v>0.0020875925925926005</v>
      </c>
      <c r="M408" s="107" t="e">
        <f>N408</f>
        <v>#REF!</v>
      </c>
      <c r="N408" s="124" t="e">
        <f>N410-(#REF!-#REF!)/50</f>
        <v>#REF!</v>
      </c>
      <c r="O408" s="91">
        <f>P408</f>
        <v>0.0007901481481481492</v>
      </c>
      <c r="P408" s="121">
        <v>0.0007901481481481492</v>
      </c>
      <c r="Y408" s="86">
        <f>Z408</f>
        <v>98</v>
      </c>
      <c r="Z408" s="115">
        <v>98</v>
      </c>
      <c r="AA408" s="90">
        <f>AB408</f>
        <v>7.62</v>
      </c>
      <c r="AB408" s="124">
        <v>7.62</v>
      </c>
      <c r="AC408" s="90">
        <f>AD408</f>
        <v>10.93</v>
      </c>
      <c r="AD408" s="124">
        <v>10.93</v>
      </c>
      <c r="AE408" s="90">
        <f>AF408</f>
        <v>16.02</v>
      </c>
      <c r="AF408" s="124">
        <v>16.02</v>
      </c>
      <c r="AG408" s="91">
        <f>AH408</f>
        <v>0.0016337962962962923</v>
      </c>
      <c r="AH408" s="121">
        <v>0.0016337962962962923</v>
      </c>
      <c r="AI408" s="91">
        <f>AJ408</f>
        <v>0.0022294444444444493</v>
      </c>
      <c r="AJ408" s="121">
        <v>0.0022294444444444493</v>
      </c>
      <c r="AK408" s="90">
        <f>AL408</f>
        <v>35.68320000000007</v>
      </c>
      <c r="AL408" s="124">
        <v>35.68320000000007</v>
      </c>
      <c r="AM408" s="91">
        <f>AN408</f>
        <v>0.0007953703703703708</v>
      </c>
      <c r="AN408" s="121">
        <v>0.0007953703703703708</v>
      </c>
    </row>
    <row r="409" spans="1:40" ht="11.25">
      <c r="A409" s="72">
        <f>B408-1</f>
        <v>97</v>
      </c>
      <c r="B409" s="110"/>
      <c r="C409" s="107">
        <f>D408+$O$1</f>
        <v>7.54</v>
      </c>
      <c r="D409" s="124"/>
      <c r="E409" s="107">
        <f>F408+$O$1</f>
        <v>10.5</v>
      </c>
      <c r="F409" s="124"/>
      <c r="G409" s="107">
        <f>H408+$O$1</f>
        <v>15.49</v>
      </c>
      <c r="H409" s="124"/>
      <c r="I409" s="91">
        <f>J408+$P$1</f>
        <v>0.0015404120370370376</v>
      </c>
      <c r="J409" s="121"/>
      <c r="K409" s="91">
        <f>L408+$P$1</f>
        <v>0.002087708333333341</v>
      </c>
      <c r="L409" s="121"/>
      <c r="M409" s="107" t="e">
        <f>N408+$O$1</f>
        <v>#REF!</v>
      </c>
      <c r="N409" s="124"/>
      <c r="O409" s="91">
        <f>P408+$P$1</f>
        <v>0.0007902638888888899</v>
      </c>
      <c r="P409" s="121"/>
      <c r="Y409" s="86">
        <f>Z408-1</f>
        <v>97</v>
      </c>
      <c r="Z409" s="115"/>
      <c r="AA409" s="90">
        <f>AB408+0.01</f>
        <v>7.63</v>
      </c>
      <c r="AB409" s="124"/>
      <c r="AC409" s="90">
        <f>AD408+0.01</f>
        <v>10.94</v>
      </c>
      <c r="AD409" s="124"/>
      <c r="AE409" s="90">
        <f>AF408+0.01</f>
        <v>16.03</v>
      </c>
      <c r="AF409" s="124"/>
      <c r="AG409" s="91">
        <f>AH408+$AM$3</f>
        <v>0.0016339120370370331</v>
      </c>
      <c r="AH409" s="121"/>
      <c r="AI409" s="91">
        <f>AJ408+$AM$3</f>
        <v>0.00222956018518519</v>
      </c>
      <c r="AJ409" s="121"/>
      <c r="AK409" s="90">
        <f>AL408+0.01</f>
        <v>35.69320000000007</v>
      </c>
      <c r="AL409" s="124"/>
      <c r="AM409" s="91">
        <f>AN408+$AM$3</f>
        <v>0.0007954861111111115</v>
      </c>
      <c r="AN409" s="121"/>
    </row>
    <row r="410" spans="1:40" ht="11.25">
      <c r="A410" s="72">
        <f>B410</f>
        <v>97</v>
      </c>
      <c r="B410" s="116">
        <v>97</v>
      </c>
      <c r="C410" s="107">
        <f>D410</f>
        <v>7.55</v>
      </c>
      <c r="D410" s="124">
        <v>7.55</v>
      </c>
      <c r="E410" s="107">
        <f>F410</f>
        <v>10.52</v>
      </c>
      <c r="F410" s="124">
        <v>10.52</v>
      </c>
      <c r="G410" s="107">
        <f>H410</f>
        <v>15.51</v>
      </c>
      <c r="H410" s="124">
        <v>15.51</v>
      </c>
      <c r="I410" s="91">
        <f>J410</f>
        <v>0.0015449351851851856</v>
      </c>
      <c r="J410" s="121">
        <v>0.0015449351851851856</v>
      </c>
      <c r="K410" s="91">
        <f>L410</f>
        <v>0.002093194444444452</v>
      </c>
      <c r="L410" s="121">
        <v>0.002093194444444452</v>
      </c>
      <c r="M410" s="107" t="e">
        <f>N410</f>
        <v>#REF!</v>
      </c>
      <c r="N410" s="124" t="e">
        <f>N412-(#REF!-#REF!)/50</f>
        <v>#REF!</v>
      </c>
      <c r="O410" s="91">
        <f>P410</f>
        <v>0.0007914722222222232</v>
      </c>
      <c r="P410" s="121">
        <v>0.0007914722222222232</v>
      </c>
      <c r="Y410" s="86">
        <f>Z410</f>
        <v>97</v>
      </c>
      <c r="Z410" s="115">
        <v>97</v>
      </c>
      <c r="AA410" s="90">
        <f>AB410</f>
        <v>7.64</v>
      </c>
      <c r="AB410" s="124">
        <v>7.64</v>
      </c>
      <c r="AC410" s="90">
        <f>AD410</f>
        <v>10.96</v>
      </c>
      <c r="AD410" s="124">
        <v>10.96</v>
      </c>
      <c r="AE410" s="90">
        <f>AF410</f>
        <v>16.05</v>
      </c>
      <c r="AF410" s="124">
        <v>16.05</v>
      </c>
      <c r="AG410" s="91">
        <f>AH410</f>
        <v>0.0016376157407407368</v>
      </c>
      <c r="AH410" s="121">
        <v>0.0016376157407407368</v>
      </c>
      <c r="AI410" s="91">
        <f>AJ410</f>
        <v>0.0022347916666666714</v>
      </c>
      <c r="AJ410" s="121">
        <v>0.0022347916666666714</v>
      </c>
      <c r="AK410" s="90">
        <f>AL410</f>
        <v>35.74480000000007</v>
      </c>
      <c r="AL410" s="124">
        <v>35.74480000000007</v>
      </c>
      <c r="AM410" s="91">
        <f>AN410</f>
        <v>0.0007966435185185189</v>
      </c>
      <c r="AN410" s="121">
        <v>0.0007966435185185189</v>
      </c>
    </row>
    <row r="411" spans="1:40" ht="11.25">
      <c r="A411" s="72">
        <f>B410-1</f>
        <v>96</v>
      </c>
      <c r="B411" s="116"/>
      <c r="C411" s="107">
        <f>D410+$O$1</f>
        <v>7.56</v>
      </c>
      <c r="D411" s="124"/>
      <c r="E411" s="107">
        <f>F410+$O$1</f>
        <v>10.53</v>
      </c>
      <c r="F411" s="124"/>
      <c r="G411" s="107">
        <f>H410+$O$1</f>
        <v>15.52</v>
      </c>
      <c r="H411" s="124"/>
      <c r="I411" s="91">
        <f>J410+$P$1</f>
        <v>0.0015450509259259265</v>
      </c>
      <c r="J411" s="121"/>
      <c r="K411" s="91">
        <f>L410+$P$1</f>
        <v>0.002093310185185193</v>
      </c>
      <c r="L411" s="121"/>
      <c r="M411" s="107" t="e">
        <f>N410+$O$1</f>
        <v>#REF!</v>
      </c>
      <c r="N411" s="124"/>
      <c r="O411" s="91">
        <f>P410+$P$1</f>
        <v>0.000791587962962964</v>
      </c>
      <c r="P411" s="121"/>
      <c r="Y411" s="86">
        <f>Z410-1</f>
        <v>96</v>
      </c>
      <c r="Z411" s="115"/>
      <c r="AA411" s="90">
        <f>AB410+0.01</f>
        <v>7.6499999999999995</v>
      </c>
      <c r="AB411" s="124"/>
      <c r="AC411" s="90">
        <f>AD410+0.01</f>
        <v>10.97</v>
      </c>
      <c r="AD411" s="124"/>
      <c r="AE411" s="90">
        <f>AF410+0.01</f>
        <v>16.060000000000002</v>
      </c>
      <c r="AF411" s="124"/>
      <c r="AG411" s="91">
        <f>AH410+$AM$3</f>
        <v>0.0016377314814814776</v>
      </c>
      <c r="AH411" s="121"/>
      <c r="AI411" s="91">
        <f>AJ410+$AM$3</f>
        <v>0.002234907407407412</v>
      </c>
      <c r="AJ411" s="121"/>
      <c r="AK411" s="90">
        <f>AL410+0.01</f>
        <v>35.75480000000007</v>
      </c>
      <c r="AL411" s="124"/>
      <c r="AM411" s="91">
        <f>AN410+$AM$3</f>
        <v>0.0007967592592592596</v>
      </c>
      <c r="AN411" s="121"/>
    </row>
    <row r="412" spans="1:40" ht="11.25">
      <c r="A412" s="72">
        <f>B412</f>
        <v>96</v>
      </c>
      <c r="B412" s="110">
        <v>96</v>
      </c>
      <c r="C412" s="107">
        <f>D412</f>
        <v>7.56</v>
      </c>
      <c r="D412" s="124">
        <v>7.56</v>
      </c>
      <c r="E412" s="107">
        <f>F412</f>
        <v>10.55</v>
      </c>
      <c r="F412" s="124">
        <v>10.55</v>
      </c>
      <c r="G412" s="107">
        <f>H412</f>
        <v>15.55</v>
      </c>
      <c r="H412" s="124">
        <v>15.55</v>
      </c>
      <c r="I412" s="91">
        <f>J412</f>
        <v>0.0015495740740740745</v>
      </c>
      <c r="J412" s="121">
        <v>0.0015495740740740745</v>
      </c>
      <c r="K412" s="91">
        <f>L412</f>
        <v>0.002098796296296304</v>
      </c>
      <c r="L412" s="121">
        <v>0.002098796296296304</v>
      </c>
      <c r="M412" s="107" t="e">
        <f>N412</f>
        <v>#REF!</v>
      </c>
      <c r="N412" s="124" t="e">
        <f>N414-(#REF!-#REF!)/50</f>
        <v>#REF!</v>
      </c>
      <c r="O412" s="91">
        <f>P412</f>
        <v>0.0007927962962962973</v>
      </c>
      <c r="P412" s="121">
        <v>0.0007927962962962973</v>
      </c>
      <c r="Y412" s="86">
        <f>Z412</f>
        <v>96</v>
      </c>
      <c r="Z412" s="115">
        <v>96</v>
      </c>
      <c r="AA412" s="90">
        <f>AB412</f>
        <v>7.65</v>
      </c>
      <c r="AB412" s="124">
        <v>7.65</v>
      </c>
      <c r="AC412" s="90">
        <f>AD412</f>
        <v>10.98</v>
      </c>
      <c r="AD412" s="124">
        <v>10.98</v>
      </c>
      <c r="AE412" s="90">
        <f>AF412</f>
        <v>16.08</v>
      </c>
      <c r="AF412" s="124">
        <v>16.08</v>
      </c>
      <c r="AG412" s="91">
        <f>AH412</f>
        <v>0.0016414351851851813</v>
      </c>
      <c r="AH412" s="121">
        <v>0.0016414351851851813</v>
      </c>
      <c r="AI412" s="91">
        <f>AJ412</f>
        <v>0.0022401388888888935</v>
      </c>
      <c r="AJ412" s="121">
        <v>0.0022401388888888935</v>
      </c>
      <c r="AK412" s="90">
        <f>AL412</f>
        <v>35.80640000000007</v>
      </c>
      <c r="AL412" s="124">
        <v>35.80640000000007</v>
      </c>
      <c r="AM412" s="91">
        <f>AN412</f>
        <v>0.000797916666666667</v>
      </c>
      <c r="AN412" s="121">
        <v>0.000797916666666667</v>
      </c>
    </row>
    <row r="413" spans="1:40" ht="11.25">
      <c r="A413" s="72">
        <f>B412-1</f>
        <v>95</v>
      </c>
      <c r="B413" s="110"/>
      <c r="C413" s="107">
        <f>D412+$O$1</f>
        <v>7.569999999999999</v>
      </c>
      <c r="D413" s="124"/>
      <c r="E413" s="107">
        <f>F412+$O$1</f>
        <v>10.56</v>
      </c>
      <c r="F413" s="124"/>
      <c r="G413" s="107">
        <f>H412+$O$1</f>
        <v>15.56</v>
      </c>
      <c r="H413" s="124"/>
      <c r="I413" s="91">
        <f>J412+$P$1</f>
        <v>0.0015496898148148154</v>
      </c>
      <c r="J413" s="121"/>
      <c r="K413" s="91">
        <f>L412+$P$1</f>
        <v>0.0020989120370370445</v>
      </c>
      <c r="L413" s="121"/>
      <c r="M413" s="107" t="e">
        <f>N412+$O$1</f>
        <v>#REF!</v>
      </c>
      <c r="N413" s="124"/>
      <c r="O413" s="91">
        <f>P412+$P$1</f>
        <v>0.000792912037037038</v>
      </c>
      <c r="P413" s="121"/>
      <c r="Y413" s="86">
        <f>Z412-1</f>
        <v>95</v>
      </c>
      <c r="Z413" s="115"/>
      <c r="AA413" s="90">
        <f>AB412+0.01</f>
        <v>7.66</v>
      </c>
      <c r="AB413" s="124"/>
      <c r="AC413" s="90">
        <f>AD412+0.01</f>
        <v>10.99</v>
      </c>
      <c r="AD413" s="124"/>
      <c r="AE413" s="90">
        <f>AF412+0.01</f>
        <v>16.09</v>
      </c>
      <c r="AF413" s="124"/>
      <c r="AG413" s="91">
        <f>AH412+$AM$3</f>
        <v>0.0016415509259259222</v>
      </c>
      <c r="AH413" s="121"/>
      <c r="AI413" s="91">
        <f>AJ412+$AM$3</f>
        <v>0.002240254629629634</v>
      </c>
      <c r="AJ413" s="121"/>
      <c r="AK413" s="90">
        <f>AL412+0.01</f>
        <v>35.816400000000066</v>
      </c>
      <c r="AL413" s="124"/>
      <c r="AM413" s="91">
        <f>AN412+$AM$3</f>
        <v>0.0007980324074074078</v>
      </c>
      <c r="AN413" s="121"/>
    </row>
    <row r="414" spans="1:40" ht="11.25">
      <c r="A414" s="72">
        <f>B414</f>
        <v>95</v>
      </c>
      <c r="B414" s="110">
        <v>95</v>
      </c>
      <c r="C414" s="107">
        <f>D414</f>
        <v>7.58</v>
      </c>
      <c r="D414" s="124">
        <v>7.58</v>
      </c>
      <c r="E414" s="107">
        <f>F414</f>
        <v>10.57</v>
      </c>
      <c r="F414" s="124">
        <v>10.57</v>
      </c>
      <c r="G414" s="107">
        <f>H414</f>
        <v>15.58</v>
      </c>
      <c r="H414" s="124">
        <v>15.58</v>
      </c>
      <c r="I414" s="91">
        <f>J414</f>
        <v>0.0015542129629629634</v>
      </c>
      <c r="J414" s="121">
        <v>0.0015542129629629634</v>
      </c>
      <c r="K414" s="91">
        <f>L414</f>
        <v>0.0021043981481481556</v>
      </c>
      <c r="L414" s="121">
        <v>0.0021043981481481556</v>
      </c>
      <c r="M414" s="107" t="e">
        <f>N414</f>
        <v>#REF!</v>
      </c>
      <c r="N414" s="124" t="e">
        <f>N416-(#REF!-#REF!)/50</f>
        <v>#REF!</v>
      </c>
      <c r="O414" s="91">
        <f>P414</f>
        <v>0.0007941203703703714</v>
      </c>
      <c r="P414" s="121">
        <v>0.0007941203703703714</v>
      </c>
      <c r="Y414" s="86">
        <f>Z414</f>
        <v>95</v>
      </c>
      <c r="Z414" s="115">
        <v>95</v>
      </c>
      <c r="AA414" s="90">
        <f>AB414</f>
        <v>7.67</v>
      </c>
      <c r="AB414" s="124">
        <v>7.67</v>
      </c>
      <c r="AC414" s="90">
        <f>AD414</f>
        <v>11.01</v>
      </c>
      <c r="AD414" s="124">
        <v>11.01</v>
      </c>
      <c r="AE414" s="90">
        <f>AF414</f>
        <v>16.11</v>
      </c>
      <c r="AF414" s="124">
        <v>16.11</v>
      </c>
      <c r="AG414" s="91">
        <f>AH414</f>
        <v>0.0016452546296296259</v>
      </c>
      <c r="AH414" s="121">
        <v>0.0016452546296296259</v>
      </c>
      <c r="AI414" s="91">
        <f>AJ414</f>
        <v>0.0022454861111111156</v>
      </c>
      <c r="AJ414" s="121">
        <v>0.0022454861111111156</v>
      </c>
      <c r="AK414" s="90">
        <f>AL414</f>
        <v>35.868000000000066</v>
      </c>
      <c r="AL414" s="124">
        <v>35.868000000000066</v>
      </c>
      <c r="AM414" s="91">
        <f>AN414</f>
        <v>0.0007991898148148152</v>
      </c>
      <c r="AN414" s="121">
        <v>0.0007991898148148152</v>
      </c>
    </row>
    <row r="415" spans="1:40" ht="11.25">
      <c r="A415" s="72">
        <f>B414-1</f>
        <v>94</v>
      </c>
      <c r="B415" s="110"/>
      <c r="C415" s="107">
        <f>D414+$O$1</f>
        <v>7.59</v>
      </c>
      <c r="D415" s="124"/>
      <c r="E415" s="107">
        <f>F414+$O$1</f>
        <v>10.58</v>
      </c>
      <c r="F415" s="124"/>
      <c r="G415" s="107">
        <f>H414+$O$1</f>
        <v>15.59</v>
      </c>
      <c r="H415" s="124"/>
      <c r="I415" s="91">
        <f>J414+$P$1</f>
        <v>0.0015543287037037043</v>
      </c>
      <c r="J415" s="121"/>
      <c r="K415" s="91">
        <f>L414+$P$1</f>
        <v>0.002104513888888896</v>
      </c>
      <c r="L415" s="121"/>
      <c r="M415" s="107" t="e">
        <f>N414+$O$1</f>
        <v>#REF!</v>
      </c>
      <c r="N415" s="124"/>
      <c r="O415" s="91">
        <f>P414+$P$1</f>
        <v>0.0007942361111111121</v>
      </c>
      <c r="P415" s="121"/>
      <c r="Y415" s="86">
        <f>Z414-1</f>
        <v>94</v>
      </c>
      <c r="Z415" s="115"/>
      <c r="AA415" s="90">
        <f>AB414+0.01</f>
        <v>7.68</v>
      </c>
      <c r="AB415" s="124"/>
      <c r="AC415" s="90">
        <f>AD414+0.01</f>
        <v>11.02</v>
      </c>
      <c r="AD415" s="124"/>
      <c r="AE415" s="90">
        <f>AF414+0.01</f>
        <v>16.12</v>
      </c>
      <c r="AF415" s="124"/>
      <c r="AG415" s="91">
        <f>AH414+$AM$3</f>
        <v>0.0016453703703703667</v>
      </c>
      <c r="AH415" s="121"/>
      <c r="AI415" s="91">
        <f>AJ414+$AM$3</f>
        <v>0.0022456018518518563</v>
      </c>
      <c r="AJ415" s="121"/>
      <c r="AK415" s="90">
        <f>AL414+0.01</f>
        <v>35.878000000000064</v>
      </c>
      <c r="AL415" s="124"/>
      <c r="AM415" s="91">
        <f>AN414+$AM$3</f>
        <v>0.0007993055555555559</v>
      </c>
      <c r="AN415" s="121"/>
    </row>
    <row r="416" spans="1:40" ht="11.25">
      <c r="A416" s="72">
        <f>B416</f>
        <v>94</v>
      </c>
      <c r="B416" s="116">
        <v>94</v>
      </c>
      <c r="C416" s="107">
        <f>D416</f>
        <v>7.6</v>
      </c>
      <c r="D416" s="124">
        <v>7.6</v>
      </c>
      <c r="E416" s="107">
        <f>F416</f>
        <v>10.6</v>
      </c>
      <c r="F416" s="124">
        <v>10.6</v>
      </c>
      <c r="G416" s="107">
        <f>H416</f>
        <v>15.62</v>
      </c>
      <c r="H416" s="124">
        <v>15.62</v>
      </c>
      <c r="I416" s="91">
        <f>J416</f>
        <v>0.0015588518518518523</v>
      </c>
      <c r="J416" s="121">
        <v>0.0015588518518518523</v>
      </c>
      <c r="K416" s="91">
        <f>L416</f>
        <v>0.0021100000000000073</v>
      </c>
      <c r="L416" s="121">
        <v>0.0021100000000000073</v>
      </c>
      <c r="M416" s="107" t="e">
        <f>N416</f>
        <v>#REF!</v>
      </c>
      <c r="N416" s="124" t="e">
        <f>N418-(#REF!-#REF!)/50</f>
        <v>#REF!</v>
      </c>
      <c r="O416" s="91">
        <f>P416</f>
        <v>0.0007954444444444454</v>
      </c>
      <c r="P416" s="121">
        <v>0.0007954444444444454</v>
      </c>
      <c r="Y416" s="86">
        <f>Z416</f>
        <v>94</v>
      </c>
      <c r="Z416" s="115">
        <v>94</v>
      </c>
      <c r="AA416" s="90">
        <f>AB416</f>
        <v>7.68</v>
      </c>
      <c r="AB416" s="124">
        <v>7.68</v>
      </c>
      <c r="AC416" s="90">
        <f>AD416</f>
        <v>11.03</v>
      </c>
      <c r="AD416" s="124">
        <v>11.03</v>
      </c>
      <c r="AE416" s="90">
        <f>AF416</f>
        <v>16.14</v>
      </c>
      <c r="AF416" s="124">
        <v>16.14</v>
      </c>
      <c r="AG416" s="91">
        <f>AH416</f>
        <v>0.0016490740740740704</v>
      </c>
      <c r="AH416" s="121">
        <v>0.0016490740740740704</v>
      </c>
      <c r="AI416" s="91">
        <f>AJ416</f>
        <v>0.0022508333333333378</v>
      </c>
      <c r="AJ416" s="121">
        <v>0.0022508333333333378</v>
      </c>
      <c r="AK416" s="90">
        <f>AL416</f>
        <v>35.929600000000065</v>
      </c>
      <c r="AL416" s="124">
        <v>35.929600000000065</v>
      </c>
      <c r="AM416" s="91">
        <f>AN416</f>
        <v>0.0008004629629629633</v>
      </c>
      <c r="AN416" s="121">
        <v>0.0008004629629629633</v>
      </c>
    </row>
    <row r="417" spans="1:40" ht="11.25">
      <c r="A417" s="72">
        <f>B416-1</f>
        <v>93</v>
      </c>
      <c r="B417" s="116"/>
      <c r="C417" s="107">
        <f>D416+$O$1</f>
        <v>7.609999999999999</v>
      </c>
      <c r="D417" s="124"/>
      <c r="E417" s="107">
        <f>F416+$O$1</f>
        <v>10.61</v>
      </c>
      <c r="F417" s="124"/>
      <c r="G417" s="107">
        <f>H416+$O$1</f>
        <v>15.629999999999999</v>
      </c>
      <c r="H417" s="124"/>
      <c r="I417" s="91">
        <f>J416+$P$1</f>
        <v>0.0015589675925925931</v>
      </c>
      <c r="J417" s="121"/>
      <c r="K417" s="91">
        <f>L416+$P$1</f>
        <v>0.002110115740740748</v>
      </c>
      <c r="L417" s="121"/>
      <c r="M417" s="107" t="e">
        <f>N416+$O$1</f>
        <v>#REF!</v>
      </c>
      <c r="N417" s="124"/>
      <c r="O417" s="91">
        <f>P416+$P$1</f>
        <v>0.0007955601851851861</v>
      </c>
      <c r="P417" s="121"/>
      <c r="Y417" s="86">
        <f>Z416-1</f>
        <v>93</v>
      </c>
      <c r="Z417" s="115"/>
      <c r="AA417" s="90">
        <f>AB416+0.01</f>
        <v>7.6899999999999995</v>
      </c>
      <c r="AB417" s="124"/>
      <c r="AC417" s="90">
        <f>AD416+0.01</f>
        <v>11.04</v>
      </c>
      <c r="AD417" s="124"/>
      <c r="AE417" s="90">
        <f>AF416+0.01</f>
        <v>16.150000000000002</v>
      </c>
      <c r="AF417" s="124"/>
      <c r="AG417" s="91">
        <f>AH416+$AM$3</f>
        <v>0.0016491898148148112</v>
      </c>
      <c r="AH417" s="121"/>
      <c r="AI417" s="91">
        <f>AJ416+$AM$3</f>
        <v>0.0022509490740740784</v>
      </c>
      <c r="AJ417" s="121"/>
      <c r="AK417" s="90">
        <f>AL416+0.01</f>
        <v>35.93960000000006</v>
      </c>
      <c r="AL417" s="124"/>
      <c r="AM417" s="91">
        <f>AN416+$AM$3</f>
        <v>0.0008005787037037041</v>
      </c>
      <c r="AN417" s="121"/>
    </row>
    <row r="418" spans="1:40" ht="11.25">
      <c r="A418" s="72">
        <f>B418</f>
        <v>93</v>
      </c>
      <c r="B418" s="110">
        <v>93</v>
      </c>
      <c r="C418" s="107">
        <f>D418</f>
        <v>7.61</v>
      </c>
      <c r="D418" s="124">
        <v>7.61</v>
      </c>
      <c r="E418" s="107">
        <f>F418</f>
        <v>10.62</v>
      </c>
      <c r="F418" s="124">
        <v>10.62</v>
      </c>
      <c r="G418" s="107">
        <f>H418</f>
        <v>15.65</v>
      </c>
      <c r="H418" s="124">
        <v>15.65</v>
      </c>
      <c r="I418" s="91">
        <f>J418</f>
        <v>0.0015634907407407412</v>
      </c>
      <c r="J418" s="121">
        <v>0.0015634907407407412</v>
      </c>
      <c r="K418" s="91">
        <f>L418</f>
        <v>0.002115601851851859</v>
      </c>
      <c r="L418" s="121">
        <v>0.002115601851851859</v>
      </c>
      <c r="M418" s="107" t="e">
        <f>N418</f>
        <v>#REF!</v>
      </c>
      <c r="N418" s="124" t="e">
        <f>N420-(#REF!-#REF!)/50</f>
        <v>#REF!</v>
      </c>
      <c r="O418" s="91">
        <f>P418</f>
        <v>0.0007967685185185195</v>
      </c>
      <c r="P418" s="121">
        <v>0.0007967685185185195</v>
      </c>
      <c r="Y418" s="86">
        <f>Z418</f>
        <v>93</v>
      </c>
      <c r="Z418" s="115">
        <v>93</v>
      </c>
      <c r="AA418" s="90">
        <f>AB418</f>
        <v>7.7</v>
      </c>
      <c r="AB418" s="124">
        <v>7.7</v>
      </c>
      <c r="AC418" s="90">
        <f>AD418</f>
        <v>11.06</v>
      </c>
      <c r="AD418" s="124">
        <v>11.06</v>
      </c>
      <c r="AE418" s="90">
        <f>AF418</f>
        <v>16.16</v>
      </c>
      <c r="AF418" s="124">
        <v>16.16</v>
      </c>
      <c r="AG418" s="91">
        <f>AH418</f>
        <v>0.001652893518518515</v>
      </c>
      <c r="AH418" s="121">
        <v>0.001652893518518515</v>
      </c>
      <c r="AI418" s="91">
        <f>AJ418</f>
        <v>0.00225618055555556</v>
      </c>
      <c r="AJ418" s="121">
        <v>0.00225618055555556</v>
      </c>
      <c r="AK418" s="90">
        <f>AL418</f>
        <v>35.99120000000006</v>
      </c>
      <c r="AL418" s="124">
        <v>35.99120000000006</v>
      </c>
      <c r="AM418" s="91">
        <f>AN418</f>
        <v>0.0008017361111111115</v>
      </c>
      <c r="AN418" s="121">
        <v>0.0008017361111111115</v>
      </c>
    </row>
    <row r="419" spans="1:40" ht="11.25">
      <c r="A419" s="72">
        <f>B418-1</f>
        <v>92</v>
      </c>
      <c r="B419" s="110"/>
      <c r="C419" s="107">
        <f>D418+$O$1</f>
        <v>7.62</v>
      </c>
      <c r="D419" s="124"/>
      <c r="E419" s="107">
        <f>F418+$O$1</f>
        <v>10.629999999999999</v>
      </c>
      <c r="F419" s="124"/>
      <c r="G419" s="107">
        <f>H418+$O$1</f>
        <v>15.66</v>
      </c>
      <c r="H419" s="124"/>
      <c r="I419" s="91">
        <f>J418+$P$1</f>
        <v>0.001563606481481482</v>
      </c>
      <c r="J419" s="121"/>
      <c r="K419" s="91">
        <f>L418+$P$1</f>
        <v>0.0021157175925925996</v>
      </c>
      <c r="L419" s="121"/>
      <c r="M419" s="107" t="e">
        <f>N418+$O$1</f>
        <v>#REF!</v>
      </c>
      <c r="N419" s="124"/>
      <c r="O419" s="91">
        <f>P418+$P$1</f>
        <v>0.0007968842592592602</v>
      </c>
      <c r="P419" s="121"/>
      <c r="Y419" s="86">
        <f>Z418-1</f>
        <v>92</v>
      </c>
      <c r="Z419" s="115"/>
      <c r="AA419" s="90">
        <f>AB418+0.01</f>
        <v>7.71</v>
      </c>
      <c r="AB419" s="124"/>
      <c r="AC419" s="90">
        <f>AD418+0.01</f>
        <v>11.07</v>
      </c>
      <c r="AD419" s="124"/>
      <c r="AE419" s="90">
        <f>AF418+0.01</f>
        <v>16.17</v>
      </c>
      <c r="AF419" s="124"/>
      <c r="AG419" s="91">
        <f>AH418+$AM$3</f>
        <v>0.0016530092592592558</v>
      </c>
      <c r="AH419" s="121"/>
      <c r="AI419" s="91">
        <f>AJ418+$AM$3</f>
        <v>0.0022562962962963005</v>
      </c>
      <c r="AJ419" s="121"/>
      <c r="AK419" s="90">
        <f>AL418+0.01</f>
        <v>36.00120000000006</v>
      </c>
      <c r="AL419" s="124"/>
      <c r="AM419" s="91">
        <f>AN418+$AM$3</f>
        <v>0.0008018518518518522</v>
      </c>
      <c r="AN419" s="121"/>
    </row>
    <row r="420" spans="1:40" ht="11.25">
      <c r="A420" s="72">
        <f>B420</f>
        <v>92</v>
      </c>
      <c r="B420" s="110">
        <v>92</v>
      </c>
      <c r="C420" s="107">
        <f>D420</f>
        <v>7.63</v>
      </c>
      <c r="D420" s="124">
        <v>7.63</v>
      </c>
      <c r="E420" s="107">
        <f>F420</f>
        <v>10.65</v>
      </c>
      <c r="F420" s="124">
        <v>10.65</v>
      </c>
      <c r="G420" s="107">
        <f>H420</f>
        <v>15.69</v>
      </c>
      <c r="H420" s="124">
        <v>15.69</v>
      </c>
      <c r="I420" s="91">
        <f>J420</f>
        <v>0.00156812962962963</v>
      </c>
      <c r="J420" s="121">
        <v>0.00156812962962963</v>
      </c>
      <c r="K420" s="91">
        <f>L420</f>
        <v>0.0021212037037037106</v>
      </c>
      <c r="L420" s="121">
        <v>0.0021212037037037106</v>
      </c>
      <c r="M420" s="107" t="e">
        <f>N420</f>
        <v>#REF!</v>
      </c>
      <c r="N420" s="124" t="e">
        <f>N422-(#REF!-#REF!)/50</f>
        <v>#REF!</v>
      </c>
      <c r="O420" s="91">
        <f>P420</f>
        <v>0.0007980925925925935</v>
      </c>
      <c r="P420" s="121">
        <v>0.0007980925925925935</v>
      </c>
      <c r="Y420" s="86">
        <f>Z420</f>
        <v>92</v>
      </c>
      <c r="Z420" s="115">
        <v>92</v>
      </c>
      <c r="AA420" s="90">
        <f>AB420</f>
        <v>7.71</v>
      </c>
      <c r="AB420" s="124">
        <v>7.71</v>
      </c>
      <c r="AC420" s="90">
        <f>AD420</f>
        <v>11.08</v>
      </c>
      <c r="AD420" s="124">
        <v>11.08</v>
      </c>
      <c r="AE420" s="90">
        <f>AF420</f>
        <v>16.19</v>
      </c>
      <c r="AF420" s="124">
        <v>16.19</v>
      </c>
      <c r="AG420" s="91">
        <f>AH420</f>
        <v>0.0016567129629629594</v>
      </c>
      <c r="AH420" s="121">
        <v>0.0016567129629629594</v>
      </c>
      <c r="AI420" s="91">
        <f>AJ420</f>
        <v>0.002261527777777782</v>
      </c>
      <c r="AJ420" s="121">
        <v>0.002261527777777782</v>
      </c>
      <c r="AK420" s="90">
        <f>AL420</f>
        <v>36.05280000000006</v>
      </c>
      <c r="AL420" s="124">
        <v>36.05280000000006</v>
      </c>
      <c r="AM420" s="91">
        <f>AN420</f>
        <v>0.0008030092592592596</v>
      </c>
      <c r="AN420" s="121">
        <v>0.0008030092592592596</v>
      </c>
    </row>
    <row r="421" spans="1:40" ht="11.25">
      <c r="A421" s="72">
        <f>B420-1</f>
        <v>91</v>
      </c>
      <c r="B421" s="110"/>
      <c r="C421" s="107">
        <f>D420+$O$1</f>
        <v>7.64</v>
      </c>
      <c r="D421" s="124"/>
      <c r="E421" s="107">
        <f>F420+$O$1</f>
        <v>10.66</v>
      </c>
      <c r="F421" s="124"/>
      <c r="G421" s="107">
        <f>H420+$O$1</f>
        <v>15.7</v>
      </c>
      <c r="H421" s="124"/>
      <c r="I421" s="91">
        <f>J420+$P$1</f>
        <v>0.0015682453703703709</v>
      </c>
      <c r="J421" s="121"/>
      <c r="K421" s="91">
        <f>L420+$P$1</f>
        <v>0.0021213194444444513</v>
      </c>
      <c r="L421" s="121"/>
      <c r="M421" s="107" t="e">
        <f>N420+$O$1</f>
        <v>#REF!</v>
      </c>
      <c r="N421" s="124"/>
      <c r="O421" s="91">
        <f>P420+$P$1</f>
        <v>0.0007982083333333343</v>
      </c>
      <c r="P421" s="121"/>
      <c r="Y421" s="86">
        <f>Z420-1</f>
        <v>91</v>
      </c>
      <c r="Z421" s="115"/>
      <c r="AA421" s="90">
        <f>AB420+0.01</f>
        <v>7.72</v>
      </c>
      <c r="AB421" s="124"/>
      <c r="AC421" s="90">
        <f>AD420+0.01</f>
        <v>11.09</v>
      </c>
      <c r="AD421" s="124"/>
      <c r="AE421" s="90">
        <f>AF420+0.01</f>
        <v>16.200000000000003</v>
      </c>
      <c r="AF421" s="124"/>
      <c r="AG421" s="91">
        <f>AH420+$AM$3</f>
        <v>0.0016568287037037003</v>
      </c>
      <c r="AH421" s="121"/>
      <c r="AI421" s="91">
        <f>AJ420+$AM$3</f>
        <v>0.0022616435185185226</v>
      </c>
      <c r="AJ421" s="121"/>
      <c r="AK421" s="90">
        <f>AL420+0.01</f>
        <v>36.06280000000006</v>
      </c>
      <c r="AL421" s="124"/>
      <c r="AM421" s="91">
        <f>AN420+$AM$3</f>
        <v>0.0008031250000000003</v>
      </c>
      <c r="AN421" s="121"/>
    </row>
    <row r="422" spans="1:40" ht="11.25">
      <c r="A422" s="72">
        <f>B422</f>
        <v>91</v>
      </c>
      <c r="B422" s="116">
        <v>91</v>
      </c>
      <c r="C422" s="107">
        <f>D422</f>
        <v>7.65</v>
      </c>
      <c r="D422" s="124">
        <v>7.65</v>
      </c>
      <c r="E422" s="107">
        <f>F422</f>
        <v>10.68</v>
      </c>
      <c r="F422" s="124">
        <v>10.68</v>
      </c>
      <c r="G422" s="107">
        <f>H422</f>
        <v>15.72</v>
      </c>
      <c r="H422" s="124">
        <v>15.72</v>
      </c>
      <c r="I422" s="91">
        <f>J422</f>
        <v>0.001572768518518519</v>
      </c>
      <c r="J422" s="121">
        <v>0.001572768518518519</v>
      </c>
      <c r="K422" s="91">
        <f>L422</f>
        <v>0.0021268055555555623</v>
      </c>
      <c r="L422" s="121">
        <v>0.0021268055555555623</v>
      </c>
      <c r="M422" s="107" t="e">
        <f>N422</f>
        <v>#REF!</v>
      </c>
      <c r="N422" s="124" t="e">
        <f>N424-(#REF!-#REF!)/50</f>
        <v>#REF!</v>
      </c>
      <c r="O422" s="91">
        <f>P422</f>
        <v>0.0007994166666666676</v>
      </c>
      <c r="P422" s="121">
        <v>0.0007994166666666676</v>
      </c>
      <c r="Y422" s="86">
        <f>Z422</f>
        <v>91</v>
      </c>
      <c r="Z422" s="115">
        <v>91</v>
      </c>
      <c r="AA422" s="90">
        <f>AB422</f>
        <v>7.73</v>
      </c>
      <c r="AB422" s="124">
        <v>7.73</v>
      </c>
      <c r="AC422" s="90">
        <f>AD422</f>
        <v>11.11</v>
      </c>
      <c r="AD422" s="124">
        <v>11.11</v>
      </c>
      <c r="AE422" s="90">
        <f>AF422</f>
        <v>16.22</v>
      </c>
      <c r="AF422" s="124">
        <v>16.22</v>
      </c>
      <c r="AG422" s="91">
        <f>AH422</f>
        <v>0.001660532407407404</v>
      </c>
      <c r="AH422" s="121">
        <v>0.001660532407407404</v>
      </c>
      <c r="AI422" s="91">
        <f>AJ422</f>
        <v>0.002266875000000004</v>
      </c>
      <c r="AJ422" s="121">
        <v>0.002266875000000004</v>
      </c>
      <c r="AK422" s="90">
        <f>AL422</f>
        <v>36.11440000000006</v>
      </c>
      <c r="AL422" s="124">
        <v>36.11440000000006</v>
      </c>
      <c r="AM422" s="91">
        <f>AN422</f>
        <v>0.0008042824074074077</v>
      </c>
      <c r="AN422" s="121">
        <v>0.0008042824074074077</v>
      </c>
    </row>
    <row r="423" spans="1:40" ht="11.25">
      <c r="A423" s="72">
        <f>B422-1</f>
        <v>90</v>
      </c>
      <c r="B423" s="116"/>
      <c r="C423" s="107">
        <f>D422+$O$1</f>
        <v>7.66</v>
      </c>
      <c r="D423" s="124"/>
      <c r="E423" s="107">
        <f>F422+$O$1</f>
        <v>10.69</v>
      </c>
      <c r="F423" s="124"/>
      <c r="G423" s="107">
        <f>H422+$O$1</f>
        <v>15.73</v>
      </c>
      <c r="H423" s="124"/>
      <c r="I423" s="91">
        <f>J422+$P$1</f>
        <v>0.0015728842592592598</v>
      </c>
      <c r="J423" s="121"/>
      <c r="K423" s="91">
        <f>L422+$P$1</f>
        <v>0.002126921296296303</v>
      </c>
      <c r="L423" s="121"/>
      <c r="M423" s="107" t="e">
        <f>N422+$O$1</f>
        <v>#REF!</v>
      </c>
      <c r="N423" s="124"/>
      <c r="O423" s="91">
        <f>P422+$P$1</f>
        <v>0.0007995324074074083</v>
      </c>
      <c r="P423" s="121"/>
      <c r="Y423" s="86">
        <f>Z422-1</f>
        <v>90</v>
      </c>
      <c r="Z423" s="115"/>
      <c r="AA423" s="90">
        <f>AB422+0.01</f>
        <v>7.74</v>
      </c>
      <c r="AB423" s="124"/>
      <c r="AC423" s="90">
        <f>AD422+0.01</f>
        <v>11.12</v>
      </c>
      <c r="AD423" s="124"/>
      <c r="AE423" s="90">
        <f>AF422+0.01</f>
        <v>16.23</v>
      </c>
      <c r="AF423" s="124"/>
      <c r="AG423" s="91">
        <f>AH422+$AM$3</f>
        <v>0.0016606481481481448</v>
      </c>
      <c r="AH423" s="121"/>
      <c r="AI423" s="91">
        <f>AJ422+$AM$3</f>
        <v>0.0022669907407407448</v>
      </c>
      <c r="AJ423" s="121"/>
      <c r="AK423" s="90">
        <f>AL422+0.01</f>
        <v>36.12440000000006</v>
      </c>
      <c r="AL423" s="124"/>
      <c r="AM423" s="91">
        <f>AN422+$AM$3</f>
        <v>0.0008043981481481485</v>
      </c>
      <c r="AN423" s="121"/>
    </row>
    <row r="424" spans="1:40" ht="11.25">
      <c r="A424" s="72">
        <f>B424</f>
        <v>90</v>
      </c>
      <c r="B424" s="110">
        <v>90</v>
      </c>
      <c r="C424" s="107">
        <f>D424</f>
        <v>7.66</v>
      </c>
      <c r="D424" s="124">
        <v>7.66</v>
      </c>
      <c r="E424" s="107">
        <f>F424</f>
        <v>10.7</v>
      </c>
      <c r="F424" s="124">
        <v>10.7</v>
      </c>
      <c r="G424" s="107">
        <f>H424</f>
        <v>15.75</v>
      </c>
      <c r="H424" s="124">
        <v>15.75</v>
      </c>
      <c r="I424" s="91">
        <f>J424</f>
        <v>0.0015774074074074078</v>
      </c>
      <c r="J424" s="121">
        <v>0.0015774074074074078</v>
      </c>
      <c r="K424" s="91">
        <f>L424</f>
        <v>0.002132407407407414</v>
      </c>
      <c r="L424" s="121">
        <v>0.002132407407407414</v>
      </c>
      <c r="M424" s="107" t="e">
        <f>N424</f>
        <v>#REF!</v>
      </c>
      <c r="N424" s="124" t="e">
        <f>N426-(#REF!-#REF!)/50</f>
        <v>#REF!</v>
      </c>
      <c r="O424" s="91">
        <f>P424</f>
        <v>0.0008007407407407416</v>
      </c>
      <c r="P424" s="121">
        <v>0.0008007407407407416</v>
      </c>
      <c r="Y424" s="86">
        <f>Z424</f>
        <v>90</v>
      </c>
      <c r="Z424" s="115">
        <v>90</v>
      </c>
      <c r="AA424" s="90">
        <f>AB424</f>
        <v>7.74</v>
      </c>
      <c r="AB424" s="124">
        <v>7.74</v>
      </c>
      <c r="AC424" s="90">
        <f>AD424</f>
        <v>11.13</v>
      </c>
      <c r="AD424" s="124">
        <v>11.13</v>
      </c>
      <c r="AE424" s="90">
        <f>AF424</f>
        <v>16.25</v>
      </c>
      <c r="AF424" s="124">
        <v>16.25</v>
      </c>
      <c r="AG424" s="91">
        <f>AH424</f>
        <v>0.0016643518518518485</v>
      </c>
      <c r="AH424" s="121">
        <v>0.0016643518518518485</v>
      </c>
      <c r="AI424" s="91">
        <f>AJ424</f>
        <v>0.0022722222222222263</v>
      </c>
      <c r="AJ424" s="121">
        <v>0.0022722222222222263</v>
      </c>
      <c r="AK424" s="90">
        <f>AL424</f>
        <v>36.17600000000006</v>
      </c>
      <c r="AL424" s="124">
        <v>36.17600000000006</v>
      </c>
      <c r="AM424" s="91">
        <f>AN424</f>
        <v>0.0008055555555555559</v>
      </c>
      <c r="AN424" s="121">
        <v>0.0008055555555555559</v>
      </c>
    </row>
    <row r="425" spans="1:40" ht="11.25">
      <c r="A425" s="72">
        <f>B424-1</f>
        <v>89</v>
      </c>
      <c r="B425" s="110"/>
      <c r="C425" s="107">
        <f>D424+$O$1</f>
        <v>7.67</v>
      </c>
      <c r="D425" s="124"/>
      <c r="E425" s="107">
        <f>F424+$O$1</f>
        <v>10.709999999999999</v>
      </c>
      <c r="F425" s="124"/>
      <c r="G425" s="107">
        <f>H424+$O$1</f>
        <v>15.76</v>
      </c>
      <c r="H425" s="124"/>
      <c r="I425" s="91">
        <f>J424+$P$1</f>
        <v>0.0015775231481481486</v>
      </c>
      <c r="J425" s="121"/>
      <c r="K425" s="91">
        <f>L424+$P$1</f>
        <v>0.0021325231481481547</v>
      </c>
      <c r="L425" s="121"/>
      <c r="M425" s="107" t="e">
        <f>N424+$O$1</f>
        <v>#REF!</v>
      </c>
      <c r="N425" s="124"/>
      <c r="O425" s="91">
        <f>P424+$P$1</f>
        <v>0.0008008564814814824</v>
      </c>
      <c r="P425" s="121"/>
      <c r="Y425" s="86">
        <f>Z424-1</f>
        <v>89</v>
      </c>
      <c r="Z425" s="115"/>
      <c r="AA425" s="90">
        <f>AB424+0.01</f>
        <v>7.75</v>
      </c>
      <c r="AB425" s="124"/>
      <c r="AC425" s="90">
        <f>AD424+0.01</f>
        <v>11.14</v>
      </c>
      <c r="AD425" s="124"/>
      <c r="AE425" s="90">
        <f>AF424+0.01</f>
        <v>16.26</v>
      </c>
      <c r="AF425" s="124"/>
      <c r="AG425" s="91">
        <f>AH424+$AM$3</f>
        <v>0.0016644675925925894</v>
      </c>
      <c r="AH425" s="121"/>
      <c r="AI425" s="91">
        <f>AJ424+$AM$3</f>
        <v>0.002272337962962967</v>
      </c>
      <c r="AJ425" s="121"/>
      <c r="AK425" s="90">
        <f>AL424+0.01</f>
        <v>36.18600000000006</v>
      </c>
      <c r="AL425" s="124"/>
      <c r="AM425" s="91">
        <f>AN424+$AM$3</f>
        <v>0.0008056712962962966</v>
      </c>
      <c r="AN425" s="121"/>
    </row>
    <row r="426" spans="1:40" ht="11.25">
      <c r="A426" s="72">
        <f>B426</f>
        <v>89</v>
      </c>
      <c r="B426" s="110">
        <v>89</v>
      </c>
      <c r="C426" s="107">
        <f>D426</f>
        <v>7.68</v>
      </c>
      <c r="D426" s="124">
        <v>7.68</v>
      </c>
      <c r="E426" s="107">
        <f>F426</f>
        <v>10.73</v>
      </c>
      <c r="F426" s="124">
        <v>10.73</v>
      </c>
      <c r="G426" s="107">
        <f>H426</f>
        <v>15.79</v>
      </c>
      <c r="H426" s="124">
        <v>15.79</v>
      </c>
      <c r="I426" s="91">
        <f>J426</f>
        <v>0.0015820462962962967</v>
      </c>
      <c r="J426" s="121">
        <v>0.0015820462962962967</v>
      </c>
      <c r="K426" s="91">
        <f>L426</f>
        <v>0.0021380092592592657</v>
      </c>
      <c r="L426" s="121">
        <v>0.0021380092592592657</v>
      </c>
      <c r="M426" s="107" t="e">
        <f>N426</f>
        <v>#REF!</v>
      </c>
      <c r="N426" s="124" t="e">
        <f>N428-(#REF!-#REF!)/50</f>
        <v>#REF!</v>
      </c>
      <c r="O426" s="91">
        <f>P426</f>
        <v>0.0008020648148148157</v>
      </c>
      <c r="P426" s="121">
        <v>0.0008020648148148157</v>
      </c>
      <c r="Y426" s="86">
        <f>Z426</f>
        <v>89</v>
      </c>
      <c r="Z426" s="115">
        <v>89</v>
      </c>
      <c r="AA426" s="90">
        <f>AB426</f>
        <v>7.76</v>
      </c>
      <c r="AB426" s="124">
        <v>7.76</v>
      </c>
      <c r="AC426" s="90">
        <f>AD426</f>
        <v>11.16</v>
      </c>
      <c r="AD426" s="124">
        <v>11.16</v>
      </c>
      <c r="AE426" s="90">
        <f>AF426</f>
        <v>16.28</v>
      </c>
      <c r="AF426" s="124">
        <v>16.28</v>
      </c>
      <c r="AG426" s="91">
        <f>AH426</f>
        <v>0.001668171296296293</v>
      </c>
      <c r="AH426" s="121">
        <v>0.001668171296296293</v>
      </c>
      <c r="AI426" s="91">
        <f>AJ426</f>
        <v>0.0022775694444444484</v>
      </c>
      <c r="AJ426" s="121">
        <v>0.0022775694444444484</v>
      </c>
      <c r="AK426" s="90">
        <f>AL426</f>
        <v>36.23760000000006</v>
      </c>
      <c r="AL426" s="124">
        <v>36.23760000000006</v>
      </c>
      <c r="AM426" s="91">
        <f>AN426</f>
        <v>0.000806828703703704</v>
      </c>
      <c r="AN426" s="121">
        <v>0.000806828703703704</v>
      </c>
    </row>
    <row r="427" spans="1:40" ht="11.25">
      <c r="A427" s="72">
        <f>B426-1</f>
        <v>88</v>
      </c>
      <c r="B427" s="110"/>
      <c r="C427" s="107">
        <f>D426+$O$1</f>
        <v>7.6899999999999995</v>
      </c>
      <c r="D427" s="124"/>
      <c r="E427" s="107">
        <f>F426+$O$1</f>
        <v>10.74</v>
      </c>
      <c r="F427" s="124"/>
      <c r="G427" s="107">
        <f>H426+$O$1</f>
        <v>15.799999999999999</v>
      </c>
      <c r="H427" s="124"/>
      <c r="I427" s="91">
        <f>J426+$P$1</f>
        <v>0.0015821620370370375</v>
      </c>
      <c r="J427" s="121"/>
      <c r="K427" s="91">
        <f>L426+$P$1</f>
        <v>0.0021381250000000063</v>
      </c>
      <c r="L427" s="121"/>
      <c r="M427" s="107" t="e">
        <f>N426+$O$1</f>
        <v>#REF!</v>
      </c>
      <c r="N427" s="124"/>
      <c r="O427" s="91">
        <f>P426+$P$1</f>
        <v>0.0008021805555555564</v>
      </c>
      <c r="P427" s="121"/>
      <c r="Y427" s="86">
        <f>Z426-1</f>
        <v>88</v>
      </c>
      <c r="Z427" s="115"/>
      <c r="AA427" s="90">
        <f>AB426+0.01</f>
        <v>7.77</v>
      </c>
      <c r="AB427" s="124"/>
      <c r="AC427" s="90">
        <f>AD426+0.01</f>
        <v>11.17</v>
      </c>
      <c r="AD427" s="124"/>
      <c r="AE427" s="90">
        <f>AF426+0.01</f>
        <v>16.290000000000003</v>
      </c>
      <c r="AF427" s="124"/>
      <c r="AG427" s="91">
        <f>AH426+$AM$3</f>
        <v>0.0016682870370370339</v>
      </c>
      <c r="AH427" s="121"/>
      <c r="AI427" s="91">
        <f>AJ426+$AM$3</f>
        <v>0.002277685185185189</v>
      </c>
      <c r="AJ427" s="121"/>
      <c r="AK427" s="90">
        <f>AL426+0.01</f>
        <v>36.247600000000055</v>
      </c>
      <c r="AL427" s="124"/>
      <c r="AM427" s="91">
        <f>AN426+$AM$3</f>
        <v>0.0008069444444444448</v>
      </c>
      <c r="AN427" s="121"/>
    </row>
    <row r="428" spans="1:40" ht="11.25">
      <c r="A428" s="72">
        <f>B428</f>
        <v>88</v>
      </c>
      <c r="B428" s="116">
        <v>88</v>
      </c>
      <c r="C428" s="107">
        <f>D428</f>
        <v>7.69</v>
      </c>
      <c r="D428" s="124">
        <v>7.69</v>
      </c>
      <c r="E428" s="107">
        <f>F428</f>
        <v>10.76</v>
      </c>
      <c r="F428" s="124">
        <v>10.76</v>
      </c>
      <c r="G428" s="107">
        <f>H428</f>
        <v>15.82</v>
      </c>
      <c r="H428" s="124">
        <v>15.82</v>
      </c>
      <c r="I428" s="91">
        <f>J428</f>
        <v>0.0015866851851851856</v>
      </c>
      <c r="J428" s="121">
        <v>0.0015866851851851856</v>
      </c>
      <c r="K428" s="91">
        <f>L428</f>
        <v>0.0021436111111111174</v>
      </c>
      <c r="L428" s="121">
        <v>0.0021436111111111174</v>
      </c>
      <c r="M428" s="107" t="e">
        <f>N428</f>
        <v>#REF!</v>
      </c>
      <c r="N428" s="124" t="e">
        <f>N430-(#REF!-#REF!)/50</f>
        <v>#REF!</v>
      </c>
      <c r="O428" s="91">
        <f>P428</f>
        <v>0.0008033888888888897</v>
      </c>
      <c r="P428" s="121">
        <v>0.0008033888888888897</v>
      </c>
      <c r="Y428" s="86">
        <f>Z428</f>
        <v>88</v>
      </c>
      <c r="Z428" s="115">
        <v>88</v>
      </c>
      <c r="AA428" s="90">
        <f>AB428</f>
        <v>7.77</v>
      </c>
      <c r="AB428" s="124">
        <v>7.77</v>
      </c>
      <c r="AC428" s="90">
        <f>AD428</f>
        <v>11.18</v>
      </c>
      <c r="AD428" s="124">
        <v>11.18</v>
      </c>
      <c r="AE428" s="90">
        <f>AF428</f>
        <v>16.31</v>
      </c>
      <c r="AF428" s="124">
        <v>16.31</v>
      </c>
      <c r="AG428" s="91">
        <f>AH428</f>
        <v>0.0016719907407407376</v>
      </c>
      <c r="AH428" s="121">
        <v>0.0016719907407407376</v>
      </c>
      <c r="AI428" s="91">
        <f>AJ428</f>
        <v>0.0022829166666666705</v>
      </c>
      <c r="AJ428" s="121">
        <v>0.0022829166666666705</v>
      </c>
      <c r="AK428" s="90">
        <f>AL428</f>
        <v>36.299200000000056</v>
      </c>
      <c r="AL428" s="124">
        <v>36.299200000000056</v>
      </c>
      <c r="AM428" s="91">
        <f>AN428</f>
        <v>0.0008081018518518522</v>
      </c>
      <c r="AN428" s="121">
        <v>0.0008081018518518522</v>
      </c>
    </row>
    <row r="429" spans="1:40" ht="11.25">
      <c r="A429" s="72">
        <f>B428-1</f>
        <v>87</v>
      </c>
      <c r="B429" s="116"/>
      <c r="C429" s="107">
        <f>D428+$O$1</f>
        <v>7.7</v>
      </c>
      <c r="D429" s="124"/>
      <c r="E429" s="107">
        <f>F428+$O$1</f>
        <v>10.77</v>
      </c>
      <c r="F429" s="124"/>
      <c r="G429" s="107">
        <f>H428+$O$1</f>
        <v>15.83</v>
      </c>
      <c r="H429" s="124"/>
      <c r="I429" s="91">
        <f>J428+$P$1</f>
        <v>0.0015868009259259264</v>
      </c>
      <c r="J429" s="121"/>
      <c r="K429" s="91">
        <f>L428+$P$1</f>
        <v>0.002143726851851858</v>
      </c>
      <c r="L429" s="121"/>
      <c r="M429" s="107" t="e">
        <f>N428+$O$1</f>
        <v>#REF!</v>
      </c>
      <c r="N429" s="124"/>
      <c r="O429" s="91">
        <f>P428+$P$1</f>
        <v>0.0008035046296296305</v>
      </c>
      <c r="P429" s="121"/>
      <c r="Y429" s="86">
        <f>Z428-1</f>
        <v>87</v>
      </c>
      <c r="Z429" s="115"/>
      <c r="AA429" s="90">
        <f>AB428+0.01</f>
        <v>7.779999999999999</v>
      </c>
      <c r="AB429" s="124"/>
      <c r="AC429" s="90">
        <f>AD428+0.01</f>
        <v>11.19</v>
      </c>
      <c r="AD429" s="124"/>
      <c r="AE429" s="90">
        <f>AF428+0.01</f>
        <v>16.32</v>
      </c>
      <c r="AF429" s="124"/>
      <c r="AG429" s="91">
        <f>AH428+$AM$3</f>
        <v>0.0016721064814814784</v>
      </c>
      <c r="AH429" s="121"/>
      <c r="AI429" s="91">
        <f>AJ428+$AM$3</f>
        <v>0.002283032407407411</v>
      </c>
      <c r="AJ429" s="121"/>
      <c r="AK429" s="90">
        <f>AL428+0.01</f>
        <v>36.309200000000054</v>
      </c>
      <c r="AL429" s="124"/>
      <c r="AM429" s="91">
        <f>AN428+$AM$3</f>
        <v>0.0008082175925925929</v>
      </c>
      <c r="AN429" s="121"/>
    </row>
    <row r="430" spans="1:40" ht="11.25">
      <c r="A430" s="72">
        <f>B430</f>
        <v>87</v>
      </c>
      <c r="B430" s="110">
        <v>87</v>
      </c>
      <c r="C430" s="107">
        <f>D430</f>
        <v>7.71</v>
      </c>
      <c r="D430" s="124">
        <v>7.71</v>
      </c>
      <c r="E430" s="107">
        <f>F430</f>
        <v>10.78</v>
      </c>
      <c r="F430" s="124">
        <v>10.78</v>
      </c>
      <c r="G430" s="107">
        <f>H430</f>
        <v>15.86</v>
      </c>
      <c r="H430" s="124">
        <v>15.86</v>
      </c>
      <c r="I430" s="91">
        <f>J430</f>
        <v>0.0015913240740740744</v>
      </c>
      <c r="J430" s="121">
        <v>0.0015913240740740744</v>
      </c>
      <c r="K430" s="91">
        <f>L430</f>
        <v>0.002149212962962969</v>
      </c>
      <c r="L430" s="121">
        <v>0.002149212962962969</v>
      </c>
      <c r="M430" s="107" t="e">
        <f>N430</f>
        <v>#REF!</v>
      </c>
      <c r="N430" s="124" t="e">
        <f>N432-(#REF!-#REF!)/50</f>
        <v>#REF!</v>
      </c>
      <c r="O430" s="91">
        <f>P430</f>
        <v>0.0008047129629629638</v>
      </c>
      <c r="P430" s="121">
        <v>0.0008047129629629638</v>
      </c>
      <c r="Y430" s="86">
        <f>Z430</f>
        <v>87</v>
      </c>
      <c r="Z430" s="115">
        <v>87</v>
      </c>
      <c r="AA430" s="90">
        <f>AB430</f>
        <v>7.79</v>
      </c>
      <c r="AB430" s="124">
        <v>7.79</v>
      </c>
      <c r="AC430" s="90">
        <f>AD430</f>
        <v>11.21</v>
      </c>
      <c r="AD430" s="124">
        <v>11.21</v>
      </c>
      <c r="AE430" s="90">
        <f>AF430</f>
        <v>16.34</v>
      </c>
      <c r="AF430" s="124">
        <v>16.34</v>
      </c>
      <c r="AG430" s="91">
        <f>AH430</f>
        <v>0.001675810185185182</v>
      </c>
      <c r="AH430" s="121">
        <v>0.001675810185185182</v>
      </c>
      <c r="AI430" s="91">
        <f>AJ430</f>
        <v>0.0022882638888888926</v>
      </c>
      <c r="AJ430" s="121">
        <v>0.0022882638888888926</v>
      </c>
      <c r="AK430" s="90">
        <f>AL430</f>
        <v>36.360800000000054</v>
      </c>
      <c r="AL430" s="124">
        <v>36.360800000000054</v>
      </c>
      <c r="AM430" s="91">
        <f>AN430</f>
        <v>0.0008093750000000003</v>
      </c>
      <c r="AN430" s="121">
        <v>0.0008093750000000003</v>
      </c>
    </row>
    <row r="431" spans="1:40" ht="11.25">
      <c r="A431" s="72">
        <f>B430-1</f>
        <v>86</v>
      </c>
      <c r="B431" s="110"/>
      <c r="C431" s="107">
        <f>D430+$O$1</f>
        <v>7.72</v>
      </c>
      <c r="D431" s="124"/>
      <c r="E431" s="107">
        <f>F430+$O$1</f>
        <v>10.79</v>
      </c>
      <c r="F431" s="124"/>
      <c r="G431" s="107">
        <f>H430+$O$1</f>
        <v>15.87</v>
      </c>
      <c r="H431" s="124"/>
      <c r="I431" s="91">
        <f>J430+$P$1</f>
        <v>0.0015914398148148153</v>
      </c>
      <c r="J431" s="121"/>
      <c r="K431" s="91">
        <f>L430+$P$1</f>
        <v>0.0021493287037037097</v>
      </c>
      <c r="L431" s="121"/>
      <c r="M431" s="107" t="e">
        <f>N430+$O$1</f>
        <v>#REF!</v>
      </c>
      <c r="N431" s="124"/>
      <c r="O431" s="91">
        <f>P430+$P$1</f>
        <v>0.0008048287037037045</v>
      </c>
      <c r="P431" s="121"/>
      <c r="Y431" s="86">
        <f>Z430-1</f>
        <v>86</v>
      </c>
      <c r="Z431" s="115"/>
      <c r="AA431" s="90">
        <f>AB430+0.01</f>
        <v>7.8</v>
      </c>
      <c r="AB431" s="124"/>
      <c r="AC431" s="90">
        <f>AD430+0.01</f>
        <v>11.22</v>
      </c>
      <c r="AD431" s="124"/>
      <c r="AE431" s="90">
        <f>AF430+0.01</f>
        <v>16.35</v>
      </c>
      <c r="AF431" s="124"/>
      <c r="AG431" s="91">
        <f>AH430+$AM$3</f>
        <v>0.001675925925925923</v>
      </c>
      <c r="AH431" s="121"/>
      <c r="AI431" s="91">
        <f>AJ430+$AM$3</f>
        <v>0.0022883796296296333</v>
      </c>
      <c r="AJ431" s="121"/>
      <c r="AK431" s="90">
        <f>AL430+0.01</f>
        <v>36.37080000000005</v>
      </c>
      <c r="AL431" s="124"/>
      <c r="AM431" s="91">
        <f>AN430+$AM$3</f>
        <v>0.000809490740740741</v>
      </c>
      <c r="AN431" s="121"/>
    </row>
    <row r="432" spans="1:40" ht="11.25">
      <c r="A432" s="72">
        <f>B432</f>
        <v>86</v>
      </c>
      <c r="B432" s="110">
        <v>86</v>
      </c>
      <c r="C432" s="107">
        <f>D432</f>
        <v>7.73</v>
      </c>
      <c r="D432" s="124">
        <v>7.73</v>
      </c>
      <c r="E432" s="107">
        <f>F432</f>
        <v>10.81</v>
      </c>
      <c r="F432" s="124">
        <v>10.81</v>
      </c>
      <c r="G432" s="107">
        <f>H432</f>
        <v>15.89</v>
      </c>
      <c r="H432" s="124">
        <v>15.89</v>
      </c>
      <c r="I432" s="91">
        <f>J432</f>
        <v>0.0015959629629629633</v>
      </c>
      <c r="J432" s="121">
        <v>0.0015959629629629633</v>
      </c>
      <c r="K432" s="91">
        <f>L432</f>
        <v>0.0021548148148148208</v>
      </c>
      <c r="L432" s="121">
        <v>0.0021548148148148208</v>
      </c>
      <c r="M432" s="107" t="e">
        <f>N432</f>
        <v>#REF!</v>
      </c>
      <c r="N432" s="124" t="e">
        <f>N434-(#REF!-#REF!)/50</f>
        <v>#REF!</v>
      </c>
      <c r="O432" s="91">
        <f>P432</f>
        <v>0.0008060370370370378</v>
      </c>
      <c r="P432" s="121">
        <v>0.0008060370370370378</v>
      </c>
      <c r="Y432" s="86">
        <f>Z432</f>
        <v>86</v>
      </c>
      <c r="Z432" s="115">
        <v>86</v>
      </c>
      <c r="AA432" s="90">
        <f>AB432</f>
        <v>7.81</v>
      </c>
      <c r="AB432" s="124">
        <v>7.81</v>
      </c>
      <c r="AC432" s="90">
        <f>AD432</f>
        <v>11.23</v>
      </c>
      <c r="AD432" s="124">
        <v>11.23</v>
      </c>
      <c r="AE432" s="90">
        <f>AF432</f>
        <v>16.37</v>
      </c>
      <c r="AF432" s="124">
        <v>16.37</v>
      </c>
      <c r="AG432" s="91">
        <f>AH432</f>
        <v>0.0016796296296296266</v>
      </c>
      <c r="AH432" s="121">
        <v>0.0016796296296296266</v>
      </c>
      <c r="AI432" s="91">
        <f>AJ432</f>
        <v>0.0022936111111111148</v>
      </c>
      <c r="AJ432" s="121">
        <v>0.0022936111111111148</v>
      </c>
      <c r="AK432" s="90">
        <f>AL432</f>
        <v>36.42240000000005</v>
      </c>
      <c r="AL432" s="124">
        <v>36.42240000000005</v>
      </c>
      <c r="AM432" s="91">
        <f>AN432</f>
        <v>0.0008106481481481484</v>
      </c>
      <c r="AN432" s="121">
        <v>0.0008106481481481484</v>
      </c>
    </row>
    <row r="433" spans="1:40" ht="11.25">
      <c r="A433" s="72">
        <f>B432-1</f>
        <v>85</v>
      </c>
      <c r="B433" s="110"/>
      <c r="C433" s="107">
        <f>D432+$O$1</f>
        <v>7.74</v>
      </c>
      <c r="D433" s="124"/>
      <c r="E433" s="107">
        <f>F432+$O$1</f>
        <v>10.82</v>
      </c>
      <c r="F433" s="124"/>
      <c r="G433" s="107">
        <f>H432+$O$1</f>
        <v>15.9</v>
      </c>
      <c r="H433" s="124"/>
      <c r="I433" s="91">
        <f>J432+$P$1</f>
        <v>0.0015960787037037042</v>
      </c>
      <c r="J433" s="121"/>
      <c r="K433" s="91">
        <f>L432+$P$1</f>
        <v>0.0021549305555555614</v>
      </c>
      <c r="L433" s="121"/>
      <c r="M433" s="107" t="e">
        <f>N432+$O$1</f>
        <v>#REF!</v>
      </c>
      <c r="N433" s="124"/>
      <c r="O433" s="91">
        <f>P432+$P$1</f>
        <v>0.0008061527777777786</v>
      </c>
      <c r="P433" s="121"/>
      <c r="Y433" s="86">
        <f>Z432-1</f>
        <v>85</v>
      </c>
      <c r="Z433" s="115"/>
      <c r="AA433" s="90">
        <f>AB432+0.01</f>
        <v>7.819999999999999</v>
      </c>
      <c r="AB433" s="124"/>
      <c r="AC433" s="90">
        <f>AD432+0.01</f>
        <v>11.24</v>
      </c>
      <c r="AD433" s="124"/>
      <c r="AE433" s="90">
        <f>AF432+0.01</f>
        <v>16.380000000000003</v>
      </c>
      <c r="AF433" s="124"/>
      <c r="AG433" s="91">
        <f>AH432+$AM$3</f>
        <v>0.0016797453703703675</v>
      </c>
      <c r="AH433" s="121"/>
      <c r="AI433" s="91">
        <f>AJ432+$AM$3</f>
        <v>0.0022937268518518554</v>
      </c>
      <c r="AJ433" s="121"/>
      <c r="AK433" s="90">
        <f>AL432+0.01</f>
        <v>36.43240000000005</v>
      </c>
      <c r="AL433" s="124"/>
      <c r="AM433" s="91">
        <f>AN432+$AM$3</f>
        <v>0.0008107638888888892</v>
      </c>
      <c r="AN433" s="121"/>
    </row>
    <row r="434" spans="1:40" ht="11.25">
      <c r="A434" s="72">
        <f>B434</f>
        <v>85</v>
      </c>
      <c r="B434" s="116">
        <v>85</v>
      </c>
      <c r="C434" s="107">
        <f>D434</f>
        <v>7.74</v>
      </c>
      <c r="D434" s="124">
        <v>7.74</v>
      </c>
      <c r="E434" s="107">
        <f>F434</f>
        <v>10.84</v>
      </c>
      <c r="F434" s="124">
        <v>10.84</v>
      </c>
      <c r="G434" s="107">
        <f>H434</f>
        <v>15.93</v>
      </c>
      <c r="H434" s="124">
        <v>15.93</v>
      </c>
      <c r="I434" s="91">
        <f>J434</f>
        <v>0.0016006018518518522</v>
      </c>
      <c r="J434" s="121">
        <v>0.0016006018518518522</v>
      </c>
      <c r="K434" s="91">
        <f>L434</f>
        <v>0.0021604166666666725</v>
      </c>
      <c r="L434" s="121">
        <v>0.0021604166666666725</v>
      </c>
      <c r="M434" s="107" t="e">
        <f>N434</f>
        <v>#REF!</v>
      </c>
      <c r="N434" s="124" t="e">
        <f>N436-(#REF!-#REF!)/50</f>
        <v>#REF!</v>
      </c>
      <c r="O434" s="91">
        <f>P434</f>
        <v>0.0008073611111111119</v>
      </c>
      <c r="P434" s="121">
        <v>0.0008073611111111119</v>
      </c>
      <c r="Y434" s="86">
        <f>Z434</f>
        <v>85</v>
      </c>
      <c r="Z434" s="115">
        <v>85</v>
      </c>
      <c r="AA434" s="90">
        <f>AB434</f>
        <v>7.82</v>
      </c>
      <c r="AB434" s="124">
        <v>7.82</v>
      </c>
      <c r="AC434" s="90">
        <f>AD434</f>
        <v>11.26</v>
      </c>
      <c r="AD434" s="124">
        <v>11.26</v>
      </c>
      <c r="AE434" s="90">
        <f>AF434</f>
        <v>16.4</v>
      </c>
      <c r="AF434" s="124">
        <v>16.4</v>
      </c>
      <c r="AG434" s="91">
        <f>AH434</f>
        <v>0.0016834490740740712</v>
      </c>
      <c r="AH434" s="121">
        <v>0.0016834490740740712</v>
      </c>
      <c r="AI434" s="91">
        <f>AJ434</f>
        <v>0.002298958333333337</v>
      </c>
      <c r="AJ434" s="121">
        <v>0.002298958333333337</v>
      </c>
      <c r="AK434" s="90">
        <f>AL434</f>
        <v>36.48400000000005</v>
      </c>
      <c r="AL434" s="124">
        <v>36.48400000000005</v>
      </c>
      <c r="AM434" s="91">
        <f>AN434</f>
        <v>0.0008119212962962966</v>
      </c>
      <c r="AN434" s="121">
        <v>0.0008119212962962966</v>
      </c>
    </row>
    <row r="435" spans="1:40" ht="11.25">
      <c r="A435" s="72">
        <f>B434-1</f>
        <v>84</v>
      </c>
      <c r="B435" s="116"/>
      <c r="C435" s="107">
        <f>D434+$O$1</f>
        <v>7.75</v>
      </c>
      <c r="D435" s="124"/>
      <c r="E435" s="107">
        <f>F434+$O$1</f>
        <v>10.85</v>
      </c>
      <c r="F435" s="124"/>
      <c r="G435" s="107">
        <f>H434+$O$1</f>
        <v>15.94</v>
      </c>
      <c r="H435" s="124"/>
      <c r="I435" s="91">
        <f>J434+$P$1</f>
        <v>0.001600717592592593</v>
      </c>
      <c r="J435" s="121"/>
      <c r="K435" s="91">
        <f>L434+$P$1</f>
        <v>0.002160532407407413</v>
      </c>
      <c r="L435" s="121"/>
      <c r="M435" s="107" t="e">
        <f>N434+$O$1</f>
        <v>#REF!</v>
      </c>
      <c r="N435" s="124"/>
      <c r="O435" s="91">
        <f>P434+$P$1</f>
        <v>0.0008074768518518526</v>
      </c>
      <c r="P435" s="121"/>
      <c r="Y435" s="86">
        <f>Z434-1</f>
        <v>84</v>
      </c>
      <c r="Z435" s="115"/>
      <c r="AA435" s="90">
        <f>AB434+0.01</f>
        <v>7.83</v>
      </c>
      <c r="AB435" s="124"/>
      <c r="AC435" s="90">
        <f>AD434+0.01</f>
        <v>11.27</v>
      </c>
      <c r="AD435" s="124"/>
      <c r="AE435" s="90">
        <f>AF434+0.01</f>
        <v>16.41</v>
      </c>
      <c r="AF435" s="124"/>
      <c r="AG435" s="91">
        <f>AH434+$AM$3</f>
        <v>0.001683564814814812</v>
      </c>
      <c r="AH435" s="121"/>
      <c r="AI435" s="91">
        <f>AJ434+$AM$3</f>
        <v>0.0022990740740740775</v>
      </c>
      <c r="AJ435" s="121"/>
      <c r="AK435" s="90">
        <f>AL434+0.01</f>
        <v>36.49400000000005</v>
      </c>
      <c r="AL435" s="124"/>
      <c r="AM435" s="91">
        <f>AN434+$AM$3</f>
        <v>0.0008120370370370373</v>
      </c>
      <c r="AN435" s="121"/>
    </row>
    <row r="436" spans="1:40" ht="11.25">
      <c r="A436" s="72">
        <f>B436</f>
        <v>84</v>
      </c>
      <c r="B436" s="110">
        <v>84</v>
      </c>
      <c r="C436" s="107">
        <f>D436</f>
        <v>7.76</v>
      </c>
      <c r="D436" s="124">
        <v>7.76</v>
      </c>
      <c r="E436" s="107">
        <f>F436</f>
        <v>10.86</v>
      </c>
      <c r="F436" s="124">
        <v>10.86</v>
      </c>
      <c r="G436" s="107">
        <f>H436</f>
        <v>15.96</v>
      </c>
      <c r="H436" s="124">
        <v>15.96</v>
      </c>
      <c r="I436" s="91">
        <f>J436</f>
        <v>0.001605240740740741</v>
      </c>
      <c r="J436" s="121">
        <v>0.001605240740740741</v>
      </c>
      <c r="K436" s="91">
        <f>L436</f>
        <v>0.002166018518518524</v>
      </c>
      <c r="L436" s="121">
        <v>0.002166018518518524</v>
      </c>
      <c r="M436" s="107" t="e">
        <f>N436</f>
        <v>#REF!</v>
      </c>
      <c r="N436" s="124" t="e">
        <f>N438-(#REF!-#REF!)/50</f>
        <v>#REF!</v>
      </c>
      <c r="O436" s="91">
        <f>P436</f>
        <v>0.0008086851851851859</v>
      </c>
      <c r="P436" s="121">
        <v>0.0008086851851851859</v>
      </c>
      <c r="Y436" s="86">
        <f>Z436</f>
        <v>84</v>
      </c>
      <c r="Z436" s="115">
        <v>84</v>
      </c>
      <c r="AA436" s="90">
        <f>AB436</f>
        <v>7.84</v>
      </c>
      <c r="AB436" s="124">
        <v>7.84</v>
      </c>
      <c r="AC436" s="90">
        <f>AD436</f>
        <v>11.28</v>
      </c>
      <c r="AD436" s="124">
        <v>11.28</v>
      </c>
      <c r="AE436" s="90">
        <f>AF436</f>
        <v>16.43</v>
      </c>
      <c r="AF436" s="124">
        <v>16.43</v>
      </c>
      <c r="AG436" s="91">
        <f>AH436</f>
        <v>0.0016872685185185157</v>
      </c>
      <c r="AH436" s="121">
        <v>0.0016872685185185157</v>
      </c>
      <c r="AI436" s="91">
        <f>AJ436</f>
        <v>0.002304305555555559</v>
      </c>
      <c r="AJ436" s="121">
        <v>0.002304305555555559</v>
      </c>
      <c r="AK436" s="90">
        <f>AL436</f>
        <v>36.54560000000005</v>
      </c>
      <c r="AL436" s="124">
        <v>36.54560000000005</v>
      </c>
      <c r="AM436" s="91">
        <f>AN436</f>
        <v>0.0008131944444444447</v>
      </c>
      <c r="AN436" s="121">
        <v>0.0008131944444444447</v>
      </c>
    </row>
    <row r="437" spans="1:40" ht="11.25">
      <c r="A437" s="72">
        <f>B436-1</f>
        <v>83</v>
      </c>
      <c r="B437" s="110"/>
      <c r="C437" s="107">
        <f>D436+$O$1</f>
        <v>7.77</v>
      </c>
      <c r="D437" s="124"/>
      <c r="E437" s="107">
        <f>F436+$O$1</f>
        <v>10.87</v>
      </c>
      <c r="F437" s="124"/>
      <c r="G437" s="107">
        <f>H436+$O$1</f>
        <v>15.97</v>
      </c>
      <c r="H437" s="124"/>
      <c r="I437" s="91">
        <f>J436+$P$1</f>
        <v>0.001605356481481482</v>
      </c>
      <c r="J437" s="121"/>
      <c r="K437" s="91">
        <f>L436+$P$1</f>
        <v>0.0021661342592592648</v>
      </c>
      <c r="L437" s="121"/>
      <c r="M437" s="107" t="e">
        <f>N436+$O$1</f>
        <v>#REF!</v>
      </c>
      <c r="N437" s="124"/>
      <c r="O437" s="91">
        <f>P436+$P$1</f>
        <v>0.0008088009259259267</v>
      </c>
      <c r="P437" s="121"/>
      <c r="Y437" s="86">
        <f>Z436-1</f>
        <v>83</v>
      </c>
      <c r="Z437" s="115"/>
      <c r="AA437" s="90">
        <f>AB436+0.01</f>
        <v>7.85</v>
      </c>
      <c r="AB437" s="124"/>
      <c r="AC437" s="90">
        <f>AD436+0.01</f>
        <v>11.29</v>
      </c>
      <c r="AD437" s="124"/>
      <c r="AE437" s="90">
        <f>AF436+0.01</f>
        <v>16.44</v>
      </c>
      <c r="AF437" s="124"/>
      <c r="AG437" s="91">
        <f>AH436+$AM$3</f>
        <v>0.0016873842592592565</v>
      </c>
      <c r="AH437" s="121"/>
      <c r="AI437" s="91">
        <f>AJ436+$AM$3</f>
        <v>0.0023044212962962996</v>
      </c>
      <c r="AJ437" s="121"/>
      <c r="AK437" s="90">
        <f>AL436+0.01</f>
        <v>36.55560000000005</v>
      </c>
      <c r="AL437" s="124"/>
      <c r="AM437" s="91">
        <f>AN436+$AM$3</f>
        <v>0.0008133101851851855</v>
      </c>
      <c r="AN437" s="121"/>
    </row>
    <row r="438" spans="1:40" ht="11.25">
      <c r="A438" s="72">
        <f>B438</f>
        <v>83</v>
      </c>
      <c r="B438" s="110">
        <v>83</v>
      </c>
      <c r="C438" s="107">
        <f>D438</f>
        <v>7.78</v>
      </c>
      <c r="D438" s="124">
        <v>7.78</v>
      </c>
      <c r="E438" s="107">
        <f>F438</f>
        <v>10.89</v>
      </c>
      <c r="F438" s="124">
        <v>10.89</v>
      </c>
      <c r="G438" s="107">
        <f>H438</f>
        <v>15.99</v>
      </c>
      <c r="H438" s="124">
        <v>15.99</v>
      </c>
      <c r="I438" s="91">
        <f>J438</f>
        <v>0.00160987962962963</v>
      </c>
      <c r="J438" s="121">
        <v>0.00160987962962963</v>
      </c>
      <c r="K438" s="91">
        <f>L438</f>
        <v>0.002171620370370376</v>
      </c>
      <c r="L438" s="121">
        <v>0.002171620370370376</v>
      </c>
      <c r="M438" s="107" t="e">
        <f>N438</f>
        <v>#REF!</v>
      </c>
      <c r="N438" s="124" t="e">
        <f>N440-(#REF!-#REF!)/50</f>
        <v>#REF!</v>
      </c>
      <c r="O438" s="91">
        <f>P438</f>
        <v>0.00081000925925926</v>
      </c>
      <c r="P438" s="121">
        <v>0.00081000925925926</v>
      </c>
      <c r="Y438" s="86">
        <f>Z438</f>
        <v>83</v>
      </c>
      <c r="Z438" s="115">
        <v>83</v>
      </c>
      <c r="AA438" s="90">
        <f>AB438</f>
        <v>7.85</v>
      </c>
      <c r="AB438" s="124">
        <v>7.85</v>
      </c>
      <c r="AC438" s="90">
        <f>AD438</f>
        <v>11.31</v>
      </c>
      <c r="AD438" s="124">
        <v>11.31</v>
      </c>
      <c r="AE438" s="90">
        <f>AF438</f>
        <v>16.46</v>
      </c>
      <c r="AF438" s="124">
        <v>16.46</v>
      </c>
      <c r="AG438" s="91">
        <f>AH438</f>
        <v>0.0016910879629629602</v>
      </c>
      <c r="AH438" s="121">
        <v>0.0016910879629629602</v>
      </c>
      <c r="AI438" s="91">
        <f>AJ438</f>
        <v>0.002309652777777781</v>
      </c>
      <c r="AJ438" s="121">
        <v>0.002309652777777781</v>
      </c>
      <c r="AK438" s="90">
        <f>AL438</f>
        <v>36.60720000000005</v>
      </c>
      <c r="AL438" s="124">
        <v>36.60720000000005</v>
      </c>
      <c r="AM438" s="91">
        <f>AN438</f>
        <v>0.0008144675925925929</v>
      </c>
      <c r="AN438" s="121">
        <v>0.0008144675925925929</v>
      </c>
    </row>
    <row r="439" spans="1:40" ht="11.25">
      <c r="A439" s="72">
        <f>B438-1</f>
        <v>82</v>
      </c>
      <c r="B439" s="110"/>
      <c r="C439" s="107">
        <f>D438+$O$1</f>
        <v>7.79</v>
      </c>
      <c r="D439" s="124"/>
      <c r="E439" s="107">
        <f>F438+$O$1</f>
        <v>10.9</v>
      </c>
      <c r="F439" s="124"/>
      <c r="G439" s="107">
        <f>H438+$O$1</f>
        <v>16</v>
      </c>
      <c r="H439" s="124"/>
      <c r="I439" s="91">
        <f>J438+$P$1</f>
        <v>0.0016099953703703708</v>
      </c>
      <c r="J439" s="121"/>
      <c r="K439" s="91">
        <f>L438+$P$1</f>
        <v>0.0021717361111111165</v>
      </c>
      <c r="L439" s="121"/>
      <c r="M439" s="107" t="e">
        <f>N438+$O$1</f>
        <v>#REF!</v>
      </c>
      <c r="N439" s="124"/>
      <c r="O439" s="91">
        <f>P438+$P$1</f>
        <v>0.0008101250000000007</v>
      </c>
      <c r="P439" s="121"/>
      <c r="Y439" s="86">
        <f>Z438-1</f>
        <v>82</v>
      </c>
      <c r="Z439" s="115"/>
      <c r="AA439" s="90">
        <f>AB438+0.01</f>
        <v>7.859999999999999</v>
      </c>
      <c r="AB439" s="124"/>
      <c r="AC439" s="90">
        <f>AD438+0.01</f>
        <v>11.32</v>
      </c>
      <c r="AD439" s="124"/>
      <c r="AE439" s="90">
        <f>AF438+0.01</f>
        <v>16.470000000000002</v>
      </c>
      <c r="AF439" s="124"/>
      <c r="AG439" s="91">
        <f>AH438+$AM$3</f>
        <v>0.001691203703703701</v>
      </c>
      <c r="AH439" s="121"/>
      <c r="AI439" s="91">
        <f>AJ438+$AM$3</f>
        <v>0.0023097685185185218</v>
      </c>
      <c r="AJ439" s="121"/>
      <c r="AK439" s="90">
        <f>AL438+0.01</f>
        <v>36.61720000000005</v>
      </c>
      <c r="AL439" s="124"/>
      <c r="AM439" s="91">
        <f>AN438+$AM$3</f>
        <v>0.0008145833333333336</v>
      </c>
      <c r="AN439" s="121"/>
    </row>
    <row r="440" spans="1:40" ht="11.25">
      <c r="A440" s="72">
        <f>B440</f>
        <v>82</v>
      </c>
      <c r="B440" s="116">
        <v>82</v>
      </c>
      <c r="C440" s="107">
        <f>D440</f>
        <v>7.79</v>
      </c>
      <c r="D440" s="124">
        <v>7.79</v>
      </c>
      <c r="E440" s="107">
        <f>F440</f>
        <v>10.92</v>
      </c>
      <c r="F440" s="124">
        <v>10.92</v>
      </c>
      <c r="G440" s="107">
        <f>H440</f>
        <v>16.03</v>
      </c>
      <c r="H440" s="124">
        <v>16.03</v>
      </c>
      <c r="I440" s="91">
        <f>J440</f>
        <v>0.0016145185185185188</v>
      </c>
      <c r="J440" s="121">
        <v>0.0016145185185185188</v>
      </c>
      <c r="K440" s="91">
        <f>L440</f>
        <v>0.0021772222222222275</v>
      </c>
      <c r="L440" s="121">
        <v>0.0021772222222222275</v>
      </c>
      <c r="M440" s="107" t="e">
        <f>N440</f>
        <v>#REF!</v>
      </c>
      <c r="N440" s="124" t="e">
        <f>N442-(#REF!-#REF!)/50</f>
        <v>#REF!</v>
      </c>
      <c r="O440" s="91">
        <f>P440</f>
        <v>0.000811333333333334</v>
      </c>
      <c r="P440" s="121">
        <v>0.000811333333333334</v>
      </c>
      <c r="Y440" s="86">
        <f>Z440</f>
        <v>82</v>
      </c>
      <c r="Z440" s="115">
        <v>82</v>
      </c>
      <c r="AA440" s="90">
        <f>AB440</f>
        <v>7.87</v>
      </c>
      <c r="AB440" s="124">
        <v>7.87</v>
      </c>
      <c r="AC440" s="90">
        <f>AD440</f>
        <v>11.33</v>
      </c>
      <c r="AD440" s="124">
        <v>11.33</v>
      </c>
      <c r="AE440" s="90">
        <f>AF440</f>
        <v>16.49</v>
      </c>
      <c r="AF440" s="124">
        <v>16.49</v>
      </c>
      <c r="AG440" s="91">
        <f>AH440</f>
        <v>0.0016949074074074047</v>
      </c>
      <c r="AH440" s="121">
        <v>0.0016949074074074047</v>
      </c>
      <c r="AI440" s="91">
        <f>AJ440</f>
        <v>0.0023150000000000033</v>
      </c>
      <c r="AJ440" s="121">
        <v>0.0023150000000000033</v>
      </c>
      <c r="AK440" s="90">
        <f>AL440</f>
        <v>36.66880000000005</v>
      </c>
      <c r="AL440" s="124">
        <v>36.66880000000005</v>
      </c>
      <c r="AM440" s="91">
        <f>AN440</f>
        <v>0.000815740740740741</v>
      </c>
      <c r="AN440" s="121">
        <v>0.000815740740740741</v>
      </c>
    </row>
    <row r="441" spans="1:40" ht="11.25">
      <c r="A441" s="72">
        <f>B440-1</f>
        <v>81</v>
      </c>
      <c r="B441" s="116"/>
      <c r="C441" s="107">
        <f>D440+$O$1</f>
        <v>7.8</v>
      </c>
      <c r="D441" s="124"/>
      <c r="E441" s="107">
        <f>F440+$O$1</f>
        <v>10.93</v>
      </c>
      <c r="F441" s="124"/>
      <c r="G441" s="107">
        <f>H440+$O$1</f>
        <v>16.040000000000003</v>
      </c>
      <c r="H441" s="124"/>
      <c r="I441" s="91">
        <f>J440+$P$1</f>
        <v>0.0016146342592592597</v>
      </c>
      <c r="J441" s="121"/>
      <c r="K441" s="91">
        <f>L440+$P$1</f>
        <v>0.002177337962962968</v>
      </c>
      <c r="L441" s="121"/>
      <c r="M441" s="107" t="e">
        <f>N440+$O$1</f>
        <v>#REF!</v>
      </c>
      <c r="N441" s="124"/>
      <c r="O441" s="91">
        <f>P440+$P$1</f>
        <v>0.0008114490740740748</v>
      </c>
      <c r="P441" s="121"/>
      <c r="Y441" s="86">
        <f>Z440-1</f>
        <v>81</v>
      </c>
      <c r="Z441" s="115"/>
      <c r="AA441" s="90">
        <f>AB440+0.01</f>
        <v>7.88</v>
      </c>
      <c r="AB441" s="124"/>
      <c r="AC441" s="90">
        <f>AD440+0.01</f>
        <v>11.34</v>
      </c>
      <c r="AD441" s="124"/>
      <c r="AE441" s="90">
        <f>AF440+0.01</f>
        <v>16.5</v>
      </c>
      <c r="AF441" s="124"/>
      <c r="AG441" s="91">
        <f>AH440+$AM$3</f>
        <v>0.0016950231481481456</v>
      </c>
      <c r="AH441" s="121"/>
      <c r="AI441" s="91">
        <f>AJ440+$AM$3</f>
        <v>0.002315115740740744</v>
      </c>
      <c r="AJ441" s="121"/>
      <c r="AK441" s="90">
        <f>AL440+0.01</f>
        <v>36.678800000000045</v>
      </c>
      <c r="AL441" s="124"/>
      <c r="AM441" s="91">
        <f>AN440+$AM$3</f>
        <v>0.0008158564814814817</v>
      </c>
      <c r="AN441" s="121"/>
    </row>
    <row r="442" spans="1:40" ht="11.25">
      <c r="A442" s="72">
        <f>B442</f>
        <v>81</v>
      </c>
      <c r="B442" s="110">
        <v>81</v>
      </c>
      <c r="C442" s="107">
        <f>D442</f>
        <v>7.81</v>
      </c>
      <c r="D442" s="124">
        <v>7.81</v>
      </c>
      <c r="E442" s="107">
        <f>F442</f>
        <v>10.94</v>
      </c>
      <c r="F442" s="124">
        <v>10.94</v>
      </c>
      <c r="G442" s="107">
        <f>H442</f>
        <v>16.06</v>
      </c>
      <c r="H442" s="124">
        <v>16.06</v>
      </c>
      <c r="I442" s="91">
        <f>J442</f>
        <v>0.0016191574074074077</v>
      </c>
      <c r="J442" s="121">
        <v>0.0016191574074074077</v>
      </c>
      <c r="K442" s="91">
        <f>L442</f>
        <v>0.002182824074074079</v>
      </c>
      <c r="L442" s="121">
        <v>0.002182824074074079</v>
      </c>
      <c r="M442" s="107" t="e">
        <f>N442</f>
        <v>#REF!</v>
      </c>
      <c r="N442" s="124" t="e">
        <f>N444-(#REF!-#REF!)/50</f>
        <v>#REF!</v>
      </c>
      <c r="O442" s="91">
        <f>P442</f>
        <v>0.0008126574074074081</v>
      </c>
      <c r="P442" s="121">
        <v>0.0008126574074074081</v>
      </c>
      <c r="Y442" s="86">
        <f>Z442</f>
        <v>81</v>
      </c>
      <c r="Z442" s="115">
        <v>81</v>
      </c>
      <c r="AA442" s="90">
        <f>AB442</f>
        <v>7.88</v>
      </c>
      <c r="AB442" s="124">
        <v>7.88</v>
      </c>
      <c r="AC442" s="90">
        <f>AD442</f>
        <v>11.36</v>
      </c>
      <c r="AD442" s="124">
        <v>11.36</v>
      </c>
      <c r="AE442" s="90">
        <f>AF442</f>
        <v>16.51</v>
      </c>
      <c r="AF442" s="124">
        <v>16.51</v>
      </c>
      <c r="AG442" s="91">
        <f>AH442</f>
        <v>0.0016987268518518493</v>
      </c>
      <c r="AH442" s="121">
        <v>0.0016987268518518493</v>
      </c>
      <c r="AI442" s="91">
        <f>AJ442</f>
        <v>0.0023203472222222254</v>
      </c>
      <c r="AJ442" s="121">
        <v>0.0023203472222222254</v>
      </c>
      <c r="AK442" s="90">
        <f>AL442</f>
        <v>36.730400000000046</v>
      </c>
      <c r="AL442" s="124">
        <v>36.730400000000046</v>
      </c>
      <c r="AM442" s="91">
        <f>AN442</f>
        <v>0.0008170138888888891</v>
      </c>
      <c r="AN442" s="121">
        <v>0.0008170138888888891</v>
      </c>
    </row>
    <row r="443" spans="1:40" ht="11.25">
      <c r="A443" s="72">
        <f>B442-1</f>
        <v>80</v>
      </c>
      <c r="B443" s="110"/>
      <c r="C443" s="107">
        <f>D442+$O$1</f>
        <v>7.819999999999999</v>
      </c>
      <c r="D443" s="124"/>
      <c r="E443" s="107">
        <f>F442+$O$1</f>
        <v>10.95</v>
      </c>
      <c r="F443" s="124"/>
      <c r="G443" s="107">
        <f>H442+$O$1</f>
        <v>16.07</v>
      </c>
      <c r="H443" s="124"/>
      <c r="I443" s="91">
        <f>J442+$P$1</f>
        <v>0.0016192731481481485</v>
      </c>
      <c r="J443" s="121"/>
      <c r="K443" s="91">
        <f>L442+$P$1</f>
        <v>0.00218293981481482</v>
      </c>
      <c r="L443" s="121"/>
      <c r="M443" s="107" t="e">
        <f>N442+$O$1</f>
        <v>#REF!</v>
      </c>
      <c r="N443" s="124"/>
      <c r="O443" s="91">
        <f>P442+$P$1</f>
        <v>0.0008127731481481488</v>
      </c>
      <c r="P443" s="121"/>
      <c r="Y443" s="86">
        <f>Z442-1</f>
        <v>80</v>
      </c>
      <c r="Z443" s="115"/>
      <c r="AA443" s="90">
        <f>AB442+0.01</f>
        <v>7.89</v>
      </c>
      <c r="AB443" s="124"/>
      <c r="AC443" s="90">
        <f>AD442+0.01</f>
        <v>11.37</v>
      </c>
      <c r="AD443" s="124"/>
      <c r="AE443" s="90">
        <f>AF442+0.01</f>
        <v>16.520000000000003</v>
      </c>
      <c r="AF443" s="124"/>
      <c r="AG443" s="91">
        <f>AH442+$AM$3</f>
        <v>0.0016988425925925901</v>
      </c>
      <c r="AH443" s="121"/>
      <c r="AI443" s="91">
        <f>AJ442+$AM$3</f>
        <v>0.002320462962962966</v>
      </c>
      <c r="AJ443" s="121"/>
      <c r="AK443" s="90">
        <f>AL442+0.01</f>
        <v>36.740400000000044</v>
      </c>
      <c r="AL443" s="124"/>
      <c r="AM443" s="91">
        <f>AN442+$AM$3</f>
        <v>0.0008171296296296299</v>
      </c>
      <c r="AN443" s="121"/>
    </row>
    <row r="444" spans="1:40" ht="11.25">
      <c r="A444" s="72">
        <f>B444</f>
        <v>80</v>
      </c>
      <c r="B444" s="110">
        <v>80</v>
      </c>
      <c r="C444" s="107">
        <f>D444</f>
        <v>7.82</v>
      </c>
      <c r="D444" s="124">
        <v>7.82</v>
      </c>
      <c r="E444" s="107">
        <f>F444</f>
        <v>10.97</v>
      </c>
      <c r="F444" s="124">
        <v>10.97</v>
      </c>
      <c r="G444" s="107">
        <f>H444</f>
        <v>16.1</v>
      </c>
      <c r="H444" s="124">
        <v>16.1</v>
      </c>
      <c r="I444" s="91">
        <f>J444</f>
        <v>0.0016237962962962966</v>
      </c>
      <c r="J444" s="121">
        <v>0.0016237962962962966</v>
      </c>
      <c r="K444" s="91">
        <f>L444</f>
        <v>0.002188425925925931</v>
      </c>
      <c r="L444" s="121">
        <v>0.002188425925925931</v>
      </c>
      <c r="M444" s="107" t="e">
        <f>N444</f>
        <v>#REF!</v>
      </c>
      <c r="N444" s="124" t="e">
        <f>N446-(#REF!-#REF!)/50</f>
        <v>#REF!</v>
      </c>
      <c r="O444" s="91">
        <f>P444</f>
        <v>0.0008139814814814822</v>
      </c>
      <c r="P444" s="121">
        <v>0.0008139814814814822</v>
      </c>
      <c r="Y444" s="86">
        <f>Z444</f>
        <v>80</v>
      </c>
      <c r="Z444" s="115">
        <v>80</v>
      </c>
      <c r="AA444" s="90">
        <f>AB444</f>
        <v>7.9</v>
      </c>
      <c r="AB444" s="124">
        <v>7.9</v>
      </c>
      <c r="AC444" s="90">
        <f>AD444</f>
        <v>11.38</v>
      </c>
      <c r="AD444" s="124">
        <v>11.38</v>
      </c>
      <c r="AE444" s="90">
        <f>AF444</f>
        <v>16.54</v>
      </c>
      <c r="AF444" s="124">
        <v>16.54</v>
      </c>
      <c r="AG444" s="91">
        <f>AH444</f>
        <v>0.0017025462962962938</v>
      </c>
      <c r="AH444" s="121">
        <v>0.0017025462962962938</v>
      </c>
      <c r="AI444" s="91">
        <f>AJ444</f>
        <v>0.0023256944444444475</v>
      </c>
      <c r="AJ444" s="121">
        <v>0.0023256944444444475</v>
      </c>
      <c r="AK444" s="90">
        <f>AL444</f>
        <v>36.792000000000044</v>
      </c>
      <c r="AL444" s="124">
        <v>36.792000000000044</v>
      </c>
      <c r="AM444" s="91">
        <f>AN444</f>
        <v>0.0008182870370370373</v>
      </c>
      <c r="AN444" s="121">
        <v>0.0008182870370370373</v>
      </c>
    </row>
    <row r="445" spans="1:40" ht="11.25">
      <c r="A445" s="72">
        <f>B444-1</f>
        <v>79</v>
      </c>
      <c r="B445" s="110"/>
      <c r="C445" s="107">
        <f>D444+$O$1</f>
        <v>7.83</v>
      </c>
      <c r="D445" s="124"/>
      <c r="E445" s="107">
        <f>F444+$O$1</f>
        <v>10.98</v>
      </c>
      <c r="F445" s="124"/>
      <c r="G445" s="107">
        <f>H444+$O$1</f>
        <v>16.110000000000003</v>
      </c>
      <c r="H445" s="124"/>
      <c r="I445" s="91">
        <f>J444+$P$1</f>
        <v>0.0016239120370370374</v>
      </c>
      <c r="J445" s="121"/>
      <c r="K445" s="91">
        <f>L444+$P$1</f>
        <v>0.0021885416666666715</v>
      </c>
      <c r="L445" s="121"/>
      <c r="M445" s="107" t="e">
        <f>N444+$O$1</f>
        <v>#REF!</v>
      </c>
      <c r="N445" s="124"/>
      <c r="O445" s="91">
        <f>P444+$P$1</f>
        <v>0.0008140972222222229</v>
      </c>
      <c r="P445" s="121"/>
      <c r="Y445" s="86">
        <f>Z444-1</f>
        <v>79</v>
      </c>
      <c r="Z445" s="115"/>
      <c r="AA445" s="90">
        <f>AB444+0.01</f>
        <v>7.91</v>
      </c>
      <c r="AB445" s="124"/>
      <c r="AC445" s="90">
        <f>AD444+0.01</f>
        <v>11.39</v>
      </c>
      <c r="AD445" s="124"/>
      <c r="AE445" s="90">
        <f>AF444+0.01</f>
        <v>16.55</v>
      </c>
      <c r="AF445" s="124"/>
      <c r="AG445" s="91">
        <f>AH444+$AM$3</f>
        <v>0.0017026620370370346</v>
      </c>
      <c r="AH445" s="121"/>
      <c r="AI445" s="91">
        <f>AJ444+$AM$3</f>
        <v>0.002325810185185188</v>
      </c>
      <c r="AJ445" s="121"/>
      <c r="AK445" s="90">
        <f>AL444+0.01</f>
        <v>36.80200000000004</v>
      </c>
      <c r="AL445" s="124"/>
      <c r="AM445" s="91">
        <f>AN444+$AM$3</f>
        <v>0.000818402777777778</v>
      </c>
      <c r="AN445" s="121"/>
    </row>
    <row r="446" spans="1:40" ht="11.25">
      <c r="A446" s="72">
        <f>B446</f>
        <v>79</v>
      </c>
      <c r="B446" s="116">
        <v>79</v>
      </c>
      <c r="C446" s="107">
        <f>D446</f>
        <v>7.84</v>
      </c>
      <c r="D446" s="124">
        <v>7.84</v>
      </c>
      <c r="E446" s="107">
        <f>F446</f>
        <v>10.99</v>
      </c>
      <c r="F446" s="124">
        <v>10.99</v>
      </c>
      <c r="G446" s="107">
        <f>H446</f>
        <v>16.13</v>
      </c>
      <c r="H446" s="124">
        <v>16.13</v>
      </c>
      <c r="I446" s="91">
        <f>J446</f>
        <v>0.0016284351851851855</v>
      </c>
      <c r="J446" s="121">
        <v>0.0016284351851851855</v>
      </c>
      <c r="K446" s="91">
        <f>L446</f>
        <v>0.0021940277777777826</v>
      </c>
      <c r="L446" s="121">
        <v>0.0021940277777777826</v>
      </c>
      <c r="M446" s="107" t="e">
        <f>N446</f>
        <v>#REF!</v>
      </c>
      <c r="N446" s="124" t="e">
        <f>N448-(#REF!-#REF!)/50</f>
        <v>#REF!</v>
      </c>
      <c r="O446" s="91">
        <f>P446</f>
        <v>0.0008153055555555562</v>
      </c>
      <c r="P446" s="121">
        <v>0.0008153055555555562</v>
      </c>
      <c r="Y446" s="86">
        <f>Z446</f>
        <v>79</v>
      </c>
      <c r="Z446" s="115">
        <v>79</v>
      </c>
      <c r="AA446" s="90">
        <f>AB446</f>
        <v>7.91</v>
      </c>
      <c r="AB446" s="124">
        <v>7.91</v>
      </c>
      <c r="AC446" s="90">
        <f>AD446</f>
        <v>11.41</v>
      </c>
      <c r="AD446" s="124">
        <v>11.41</v>
      </c>
      <c r="AE446" s="90">
        <f>AF446</f>
        <v>16.57</v>
      </c>
      <c r="AF446" s="124">
        <v>16.57</v>
      </c>
      <c r="AG446" s="91">
        <f>AH446</f>
        <v>0.0017063657407407383</v>
      </c>
      <c r="AH446" s="121">
        <v>0.0017063657407407383</v>
      </c>
      <c r="AI446" s="91">
        <f>AJ446</f>
        <v>0.0023310416666666696</v>
      </c>
      <c r="AJ446" s="121">
        <v>0.0023310416666666696</v>
      </c>
      <c r="AK446" s="90">
        <f>AL446</f>
        <v>36.85360000000004</v>
      </c>
      <c r="AL446" s="124">
        <v>36.85360000000004</v>
      </c>
      <c r="AM446" s="91">
        <f>AN446</f>
        <v>0.0008195601851851854</v>
      </c>
      <c r="AN446" s="121">
        <v>0.0008195601851851854</v>
      </c>
    </row>
    <row r="447" spans="1:40" ht="11.25">
      <c r="A447" s="72">
        <f>B446-1</f>
        <v>78</v>
      </c>
      <c r="B447" s="116"/>
      <c r="C447" s="107">
        <f>D446+$O$1</f>
        <v>7.85</v>
      </c>
      <c r="D447" s="124"/>
      <c r="E447" s="107">
        <f>F446+$O$1</f>
        <v>11</v>
      </c>
      <c r="F447" s="124"/>
      <c r="G447" s="107">
        <f>H446+$O$1</f>
        <v>16.14</v>
      </c>
      <c r="H447" s="124"/>
      <c r="I447" s="91">
        <f>J446+$P$1</f>
        <v>0.0016285509259259263</v>
      </c>
      <c r="J447" s="121"/>
      <c r="K447" s="91">
        <f>L446+$P$1</f>
        <v>0.0021941435185185232</v>
      </c>
      <c r="L447" s="121"/>
      <c r="M447" s="107" t="e">
        <f>N446+$O$1</f>
        <v>#REF!</v>
      </c>
      <c r="N447" s="124"/>
      <c r="O447" s="91">
        <f>P446+$P$1</f>
        <v>0.0008154212962962969</v>
      </c>
      <c r="P447" s="121"/>
      <c r="Y447" s="86">
        <f>Z446-1</f>
        <v>78</v>
      </c>
      <c r="Z447" s="115"/>
      <c r="AA447" s="90">
        <f>AB446+0.01</f>
        <v>7.92</v>
      </c>
      <c r="AB447" s="124"/>
      <c r="AC447" s="90">
        <f>AD446+0.01</f>
        <v>11.42</v>
      </c>
      <c r="AD447" s="124"/>
      <c r="AE447" s="90">
        <f>AF446+0.01</f>
        <v>16.580000000000002</v>
      </c>
      <c r="AF447" s="124"/>
      <c r="AG447" s="91">
        <f>AH446+$AM$3</f>
        <v>0.0017064814814814792</v>
      </c>
      <c r="AH447" s="121"/>
      <c r="AI447" s="91">
        <f>AJ446+$AM$3</f>
        <v>0.0023311574074074103</v>
      </c>
      <c r="AJ447" s="121"/>
      <c r="AK447" s="90">
        <f>AL446+0.01</f>
        <v>36.86360000000004</v>
      </c>
      <c r="AL447" s="124"/>
      <c r="AM447" s="91">
        <f>AN446+$AM$3</f>
        <v>0.0008196759259259262</v>
      </c>
      <c r="AN447" s="121"/>
    </row>
    <row r="448" spans="1:40" ht="11.25">
      <c r="A448" s="72">
        <f>B448</f>
        <v>78</v>
      </c>
      <c r="B448" s="110">
        <v>78</v>
      </c>
      <c r="C448" s="107">
        <f>D448</f>
        <v>7.86</v>
      </c>
      <c r="D448" s="124">
        <v>7.86</v>
      </c>
      <c r="E448" s="107">
        <f>F448</f>
        <v>11.02</v>
      </c>
      <c r="F448" s="124">
        <v>11.02</v>
      </c>
      <c r="G448" s="107">
        <f>H448</f>
        <v>16.17</v>
      </c>
      <c r="H448" s="124">
        <v>16.17</v>
      </c>
      <c r="I448" s="91">
        <f>J448</f>
        <v>0.0016330740740740743</v>
      </c>
      <c r="J448" s="121">
        <v>0.0016330740740740743</v>
      </c>
      <c r="K448" s="91">
        <f>L448</f>
        <v>0.0021996296296296343</v>
      </c>
      <c r="L448" s="121">
        <v>0.0021996296296296343</v>
      </c>
      <c r="M448" s="107" t="e">
        <f>N448</f>
        <v>#REF!</v>
      </c>
      <c r="N448" s="124" t="e">
        <f>N450-(#REF!-#REF!)/50</f>
        <v>#REF!</v>
      </c>
      <c r="O448" s="91">
        <f>P448</f>
        <v>0.0008166296296296303</v>
      </c>
      <c r="P448" s="121">
        <v>0.0008166296296296303</v>
      </c>
      <c r="Y448" s="86">
        <f>Z448</f>
        <v>78</v>
      </c>
      <c r="Z448" s="115">
        <v>78</v>
      </c>
      <c r="AA448" s="90">
        <f>AB448</f>
        <v>7.93</v>
      </c>
      <c r="AB448" s="124">
        <v>7.93</v>
      </c>
      <c r="AC448" s="90">
        <f>AD448</f>
        <v>11.43</v>
      </c>
      <c r="AD448" s="124">
        <v>11.43</v>
      </c>
      <c r="AE448" s="90">
        <f>AF448</f>
        <v>16.6</v>
      </c>
      <c r="AF448" s="124">
        <v>16.6</v>
      </c>
      <c r="AG448" s="91">
        <f>AH448</f>
        <v>0.0017101851851851829</v>
      </c>
      <c r="AH448" s="121">
        <v>0.0017101851851851829</v>
      </c>
      <c r="AI448" s="91">
        <f>AJ448</f>
        <v>0.0023363888888888918</v>
      </c>
      <c r="AJ448" s="121">
        <v>0.0023363888888888918</v>
      </c>
      <c r="AK448" s="90">
        <f>AL448</f>
        <v>36.91520000000004</v>
      </c>
      <c r="AL448" s="124">
        <v>36.91520000000004</v>
      </c>
      <c r="AM448" s="91">
        <f>AN448</f>
        <v>0.0008208333333333336</v>
      </c>
      <c r="AN448" s="121">
        <v>0.0008208333333333336</v>
      </c>
    </row>
    <row r="449" spans="1:40" ht="11.25">
      <c r="A449" s="72">
        <f>B448-1</f>
        <v>77</v>
      </c>
      <c r="B449" s="110"/>
      <c r="C449" s="107">
        <f>D448+$O$1</f>
        <v>7.87</v>
      </c>
      <c r="D449" s="124"/>
      <c r="E449" s="107">
        <f>F448+$O$1</f>
        <v>11.03</v>
      </c>
      <c r="F449" s="124"/>
      <c r="G449" s="107">
        <f>H448+$O$1</f>
        <v>16.180000000000003</v>
      </c>
      <c r="H449" s="124"/>
      <c r="I449" s="91">
        <f>J448+$P$1</f>
        <v>0.0016331898148148152</v>
      </c>
      <c r="J449" s="121"/>
      <c r="K449" s="91">
        <f>L448+$P$1</f>
        <v>0.002199745370370375</v>
      </c>
      <c r="L449" s="121"/>
      <c r="M449" s="107" t="e">
        <f>N448+$O$1</f>
        <v>#REF!</v>
      </c>
      <c r="N449" s="124"/>
      <c r="O449" s="91">
        <f>P448+$P$1</f>
        <v>0.000816745370370371</v>
      </c>
      <c r="P449" s="121"/>
      <c r="Y449" s="86">
        <f>Z448-1</f>
        <v>77</v>
      </c>
      <c r="Z449" s="115"/>
      <c r="AA449" s="90">
        <f>AB448+0.01</f>
        <v>7.9399999999999995</v>
      </c>
      <c r="AB449" s="124"/>
      <c r="AC449" s="90">
        <f>AD448+0.01</f>
        <v>11.44</v>
      </c>
      <c r="AD449" s="124"/>
      <c r="AE449" s="90">
        <f>AF448+0.01</f>
        <v>16.610000000000003</v>
      </c>
      <c r="AF449" s="124"/>
      <c r="AG449" s="91">
        <f>AH448+$AM$3</f>
        <v>0.0017103009259259237</v>
      </c>
      <c r="AH449" s="121"/>
      <c r="AI449" s="91">
        <f>AJ448+$AM$3</f>
        <v>0.0023365046296296324</v>
      </c>
      <c r="AJ449" s="121"/>
      <c r="AK449" s="90">
        <f>AL448+0.01</f>
        <v>36.92520000000004</v>
      </c>
      <c r="AL449" s="124"/>
      <c r="AM449" s="91">
        <f>AN448+$AM$3</f>
        <v>0.0008209490740740743</v>
      </c>
      <c r="AN449" s="121"/>
    </row>
    <row r="450" spans="1:40" ht="11.25">
      <c r="A450" s="72">
        <f>B450</f>
        <v>77</v>
      </c>
      <c r="B450" s="110">
        <v>77</v>
      </c>
      <c r="C450" s="107">
        <f>D450</f>
        <v>7.87</v>
      </c>
      <c r="D450" s="124">
        <v>7.87</v>
      </c>
      <c r="E450" s="107">
        <f>F450</f>
        <v>11.05</v>
      </c>
      <c r="F450" s="124">
        <v>11.05</v>
      </c>
      <c r="G450" s="107">
        <f>H450</f>
        <v>16.2</v>
      </c>
      <c r="H450" s="124">
        <v>16.2</v>
      </c>
      <c r="I450" s="91">
        <f>J450</f>
        <v>0.0016377129629629632</v>
      </c>
      <c r="J450" s="121">
        <v>0.0016377129629629632</v>
      </c>
      <c r="K450" s="91">
        <f>L450</f>
        <v>0.002205231481481486</v>
      </c>
      <c r="L450" s="121">
        <v>0.002205231481481486</v>
      </c>
      <c r="M450" s="107" t="e">
        <f>N450</f>
        <v>#REF!</v>
      </c>
      <c r="N450" s="124" t="e">
        <f>N452-(#REF!-#REF!)/50</f>
        <v>#REF!</v>
      </c>
      <c r="O450" s="91">
        <f>P450</f>
        <v>0.0008179537037037043</v>
      </c>
      <c r="P450" s="121">
        <v>0.0008179537037037043</v>
      </c>
      <c r="Y450" s="86">
        <f>Z450</f>
        <v>77</v>
      </c>
      <c r="Z450" s="115">
        <v>77</v>
      </c>
      <c r="AA450" s="90">
        <f>AB450</f>
        <v>7.94</v>
      </c>
      <c r="AB450" s="124">
        <v>7.94</v>
      </c>
      <c r="AC450" s="90">
        <f>AD450</f>
        <v>11.46</v>
      </c>
      <c r="AD450" s="124">
        <v>11.46</v>
      </c>
      <c r="AE450" s="90">
        <f>AF450</f>
        <v>16.63</v>
      </c>
      <c r="AF450" s="124">
        <v>16.63</v>
      </c>
      <c r="AG450" s="91">
        <f>AH450</f>
        <v>0.0017140046296296274</v>
      </c>
      <c r="AH450" s="121">
        <v>0.0017140046296296274</v>
      </c>
      <c r="AI450" s="91">
        <f>AJ450</f>
        <v>0.002341736111111114</v>
      </c>
      <c r="AJ450" s="121">
        <v>0.002341736111111114</v>
      </c>
      <c r="AK450" s="90">
        <f>AL450</f>
        <v>36.97680000000004</v>
      </c>
      <c r="AL450" s="124">
        <v>36.97680000000004</v>
      </c>
      <c r="AM450" s="91">
        <f>AN450</f>
        <v>0.0008221064814814817</v>
      </c>
      <c r="AN450" s="121">
        <v>0.0008221064814814817</v>
      </c>
    </row>
    <row r="451" spans="1:40" ht="11.25">
      <c r="A451" s="72">
        <f>B450-1</f>
        <v>76</v>
      </c>
      <c r="B451" s="110"/>
      <c r="C451" s="107">
        <f>D450+$O$1</f>
        <v>7.88</v>
      </c>
      <c r="D451" s="124"/>
      <c r="E451" s="107">
        <f>F450+$O$1</f>
        <v>11.06</v>
      </c>
      <c r="F451" s="124"/>
      <c r="G451" s="107">
        <f>H450+$O$1</f>
        <v>16.21</v>
      </c>
      <c r="H451" s="124"/>
      <c r="I451" s="91">
        <f>J450+$P$1</f>
        <v>0.001637828703703704</v>
      </c>
      <c r="J451" s="121"/>
      <c r="K451" s="91">
        <f>L450+$P$1</f>
        <v>0.0022053472222222266</v>
      </c>
      <c r="L451" s="121"/>
      <c r="M451" s="107" t="e">
        <f>N450+$O$1</f>
        <v>#REF!</v>
      </c>
      <c r="N451" s="124"/>
      <c r="O451" s="91">
        <f>P450+$P$1</f>
        <v>0.000818069444444445</v>
      </c>
      <c r="P451" s="121"/>
      <c r="Y451" s="86">
        <f>Z450-1</f>
        <v>76</v>
      </c>
      <c r="Z451" s="115"/>
      <c r="AA451" s="90">
        <f>AB450+0.01</f>
        <v>7.95</v>
      </c>
      <c r="AB451" s="124"/>
      <c r="AC451" s="90">
        <f>AD450+0.01</f>
        <v>11.47</v>
      </c>
      <c r="AD451" s="124"/>
      <c r="AE451" s="90">
        <f>AF450+0.01</f>
        <v>16.64</v>
      </c>
      <c r="AF451" s="124"/>
      <c r="AG451" s="91">
        <f>AH450+$AM$3</f>
        <v>0.0017141203703703682</v>
      </c>
      <c r="AH451" s="121"/>
      <c r="AI451" s="91">
        <f>AJ450+$AM$3</f>
        <v>0.0023418518518518545</v>
      </c>
      <c r="AJ451" s="121"/>
      <c r="AK451" s="90">
        <f>AL450+0.01</f>
        <v>36.98680000000004</v>
      </c>
      <c r="AL451" s="124"/>
      <c r="AM451" s="91">
        <f>AN450+$AM$3</f>
        <v>0.0008222222222222225</v>
      </c>
      <c r="AN451" s="121"/>
    </row>
    <row r="452" spans="1:40" ht="11.25">
      <c r="A452" s="72">
        <f>B452</f>
        <v>76</v>
      </c>
      <c r="B452" s="116">
        <v>76</v>
      </c>
      <c r="C452" s="107">
        <f>D452</f>
        <v>7.89</v>
      </c>
      <c r="D452" s="124">
        <v>7.89</v>
      </c>
      <c r="E452" s="107">
        <f>F452</f>
        <v>11.07</v>
      </c>
      <c r="F452" s="124">
        <v>11.07</v>
      </c>
      <c r="G452" s="107">
        <f>H452</f>
        <v>16.24</v>
      </c>
      <c r="H452" s="124">
        <v>16.24</v>
      </c>
      <c r="I452" s="91">
        <f>J452</f>
        <v>0.001642351851851852</v>
      </c>
      <c r="J452" s="121">
        <v>0.001642351851851852</v>
      </c>
      <c r="K452" s="91">
        <f>L452</f>
        <v>0.0022108333333333377</v>
      </c>
      <c r="L452" s="121">
        <v>0.0022108333333333377</v>
      </c>
      <c r="M452" s="107" t="e">
        <f>N452</f>
        <v>#REF!</v>
      </c>
      <c r="N452" s="124" t="e">
        <f>N454-(#REF!-#REF!)/50</f>
        <v>#REF!</v>
      </c>
      <c r="O452" s="91">
        <f>P452</f>
        <v>0.0008192777777777784</v>
      </c>
      <c r="P452" s="121">
        <v>0.0008192777777777784</v>
      </c>
      <c r="Y452" s="86">
        <f>Z452</f>
        <v>76</v>
      </c>
      <c r="Z452" s="115">
        <v>76</v>
      </c>
      <c r="AA452" s="90">
        <f>AB452</f>
        <v>7.96</v>
      </c>
      <c r="AB452" s="124">
        <v>7.96</v>
      </c>
      <c r="AC452" s="90">
        <f>AD452</f>
        <v>11.48</v>
      </c>
      <c r="AD452" s="124">
        <v>11.48</v>
      </c>
      <c r="AE452" s="90">
        <f>AF452</f>
        <v>16.66</v>
      </c>
      <c r="AF452" s="124">
        <v>16.66</v>
      </c>
      <c r="AG452" s="91">
        <f>AH452</f>
        <v>0.001717824074074072</v>
      </c>
      <c r="AH452" s="121">
        <v>0.001717824074074072</v>
      </c>
      <c r="AI452" s="91">
        <f>AJ452</f>
        <v>0.002347083333333336</v>
      </c>
      <c r="AJ452" s="121">
        <v>0.002347083333333336</v>
      </c>
      <c r="AK452" s="90">
        <f>AL452</f>
        <v>37.03840000000004</v>
      </c>
      <c r="AL452" s="124">
        <v>37.03840000000004</v>
      </c>
      <c r="AM452" s="91">
        <f>AN452</f>
        <v>0.0008233796296296299</v>
      </c>
      <c r="AN452" s="121">
        <v>0.0008233796296296299</v>
      </c>
    </row>
    <row r="453" spans="1:40" ht="11.25">
      <c r="A453" s="72">
        <f>B452-1</f>
        <v>75</v>
      </c>
      <c r="B453" s="116"/>
      <c r="C453" s="107">
        <f>D452+$O$1</f>
        <v>7.8999999999999995</v>
      </c>
      <c r="D453" s="124"/>
      <c r="E453" s="107">
        <f>F452+$O$1</f>
        <v>11.08</v>
      </c>
      <c r="F453" s="124"/>
      <c r="G453" s="107">
        <f>H452+$O$1</f>
        <v>16.25</v>
      </c>
      <c r="H453" s="124"/>
      <c r="I453" s="91">
        <f>J452+$P$1</f>
        <v>0.001642467592592593</v>
      </c>
      <c r="J453" s="121"/>
      <c r="K453" s="91">
        <f>L452+$P$1</f>
        <v>0.0022109490740740783</v>
      </c>
      <c r="L453" s="121"/>
      <c r="M453" s="107" t="e">
        <f>N452+$O$1</f>
        <v>#REF!</v>
      </c>
      <c r="N453" s="124"/>
      <c r="O453" s="91">
        <f>P452+$P$1</f>
        <v>0.0008193935185185191</v>
      </c>
      <c r="P453" s="121"/>
      <c r="Y453" s="86">
        <f>Z452-1</f>
        <v>75</v>
      </c>
      <c r="Z453" s="115"/>
      <c r="AA453" s="90">
        <f>AB452+0.01</f>
        <v>7.97</v>
      </c>
      <c r="AB453" s="124"/>
      <c r="AC453" s="90">
        <f>AD452+0.01</f>
        <v>11.49</v>
      </c>
      <c r="AD453" s="124"/>
      <c r="AE453" s="90">
        <f>AF452+0.01</f>
        <v>16.67</v>
      </c>
      <c r="AF453" s="124"/>
      <c r="AG453" s="91">
        <f>AH452+$AM$3</f>
        <v>0.0017179398148148128</v>
      </c>
      <c r="AH453" s="121"/>
      <c r="AI453" s="91">
        <f>AJ452+$AM$3</f>
        <v>0.0023471990740740766</v>
      </c>
      <c r="AJ453" s="121"/>
      <c r="AK453" s="90">
        <f>AL452+0.01</f>
        <v>37.048400000000036</v>
      </c>
      <c r="AL453" s="124"/>
      <c r="AM453" s="91">
        <f>AN452+$AM$3</f>
        <v>0.0008234953703703706</v>
      </c>
      <c r="AN453" s="121"/>
    </row>
    <row r="454" spans="1:40" ht="11.25">
      <c r="A454" s="72">
        <f>B454</f>
        <v>75</v>
      </c>
      <c r="B454" s="110">
        <v>75</v>
      </c>
      <c r="C454" s="107">
        <f>D454</f>
        <v>7.91</v>
      </c>
      <c r="D454" s="124">
        <v>7.91</v>
      </c>
      <c r="E454" s="107">
        <f>F454</f>
        <v>11.1</v>
      </c>
      <c r="F454" s="124">
        <v>11.1</v>
      </c>
      <c r="G454" s="107">
        <f>H454</f>
        <v>16.27</v>
      </c>
      <c r="H454" s="124">
        <v>16.27</v>
      </c>
      <c r="I454" s="91">
        <f>J454</f>
        <v>0.001646990740740741</v>
      </c>
      <c r="J454" s="121">
        <v>0.001646990740740741</v>
      </c>
      <c r="K454" s="91">
        <f>L454</f>
        <v>0.0022164351851851893</v>
      </c>
      <c r="L454" s="121">
        <v>0.0022164351851851893</v>
      </c>
      <c r="M454" s="107" t="e">
        <f>N454</f>
        <v>#REF!</v>
      </c>
      <c r="N454" s="124" t="e">
        <f>N456-(#REF!-#REF!)/50</f>
        <v>#REF!</v>
      </c>
      <c r="O454" s="91">
        <f>P454</f>
        <v>0.0008206018518518524</v>
      </c>
      <c r="P454" s="121">
        <v>0.0008206018518518524</v>
      </c>
      <c r="Y454" s="86">
        <f>Z454</f>
        <v>75</v>
      </c>
      <c r="Z454" s="115">
        <v>75</v>
      </c>
      <c r="AA454" s="90">
        <f>AB454</f>
        <v>7.98</v>
      </c>
      <c r="AB454" s="124">
        <v>7.98</v>
      </c>
      <c r="AC454" s="90">
        <f>AD454</f>
        <v>11.51</v>
      </c>
      <c r="AD454" s="124">
        <v>11.51</v>
      </c>
      <c r="AE454" s="90">
        <f>AF454</f>
        <v>16.69</v>
      </c>
      <c r="AF454" s="124">
        <v>16.69</v>
      </c>
      <c r="AG454" s="91">
        <f>AH454</f>
        <v>0.0017216435185185164</v>
      </c>
      <c r="AH454" s="121">
        <v>0.0017216435185185164</v>
      </c>
      <c r="AI454" s="91">
        <f>AJ454</f>
        <v>0.002352430555555558</v>
      </c>
      <c r="AJ454" s="121">
        <v>0.002352430555555558</v>
      </c>
      <c r="AK454" s="90">
        <f>AL454</f>
        <v>37.1</v>
      </c>
      <c r="AL454" s="124">
        <v>37.1</v>
      </c>
      <c r="AM454" s="91">
        <f>AN454</f>
        <v>0.000824652777777778</v>
      </c>
      <c r="AN454" s="121">
        <v>0.000824652777777778</v>
      </c>
    </row>
    <row r="455" spans="1:40" ht="11.25">
      <c r="A455" s="72">
        <f>B454-1</f>
        <v>74</v>
      </c>
      <c r="B455" s="110"/>
      <c r="C455" s="107">
        <f>D454+$O$1</f>
        <v>7.92</v>
      </c>
      <c r="D455" s="124"/>
      <c r="E455" s="107">
        <f>F454+$O$1</f>
        <v>11.11</v>
      </c>
      <c r="F455" s="124"/>
      <c r="G455" s="107">
        <f>H454+$O$1</f>
        <v>16.28</v>
      </c>
      <c r="H455" s="124"/>
      <c r="I455" s="91">
        <f>J454+$P$1</f>
        <v>0.0016471064814814818</v>
      </c>
      <c r="J455" s="121"/>
      <c r="K455" s="91">
        <f>L454+$P$1</f>
        <v>0.00221655092592593</v>
      </c>
      <c r="L455" s="121"/>
      <c r="M455" s="107" t="e">
        <f>N454+$O$1</f>
        <v>#REF!</v>
      </c>
      <c r="N455" s="124"/>
      <c r="O455" s="91">
        <f>P454+$P$1</f>
        <v>0.0008207175925925932</v>
      </c>
      <c r="P455" s="121"/>
      <c r="Y455" s="86">
        <f>Z454-1</f>
        <v>74</v>
      </c>
      <c r="Z455" s="115"/>
      <c r="AA455" s="90">
        <f>AB454+0.01</f>
        <v>7.99</v>
      </c>
      <c r="AB455" s="124"/>
      <c r="AC455" s="90">
        <f>AD454+0.01</f>
        <v>11.52</v>
      </c>
      <c r="AD455" s="124"/>
      <c r="AE455" s="90">
        <f>AF454+0.01</f>
        <v>16.700000000000003</v>
      </c>
      <c r="AF455" s="124"/>
      <c r="AG455" s="91">
        <f>AH454+$AM$3</f>
        <v>0.0017217592592592573</v>
      </c>
      <c r="AH455" s="121"/>
      <c r="AI455" s="91">
        <f>AJ454+$AM$3</f>
        <v>0.0023525462962962988</v>
      </c>
      <c r="AJ455" s="121"/>
      <c r="AK455" s="90">
        <f>AL454+0.01</f>
        <v>37.11</v>
      </c>
      <c r="AL455" s="124"/>
      <c r="AM455" s="91">
        <f>AN454+$AM$3</f>
        <v>0.0008247685185185187</v>
      </c>
      <c r="AN455" s="121"/>
    </row>
    <row r="456" spans="1:40" ht="11.25">
      <c r="A456" s="72">
        <f>B456</f>
        <v>74</v>
      </c>
      <c r="B456" s="110">
        <v>74</v>
      </c>
      <c r="C456" s="107">
        <f>D456</f>
        <v>7.92</v>
      </c>
      <c r="D456" s="124">
        <v>7.92</v>
      </c>
      <c r="E456" s="107">
        <f>F456</f>
        <v>11.13</v>
      </c>
      <c r="F456" s="124">
        <v>11.13</v>
      </c>
      <c r="G456" s="107">
        <f>H456</f>
        <v>16.3</v>
      </c>
      <c r="H456" s="124">
        <v>16.3</v>
      </c>
      <c r="I456" s="91">
        <f>J456</f>
        <v>0.0016516296296296298</v>
      </c>
      <c r="J456" s="121">
        <v>0.0016516296296296298</v>
      </c>
      <c r="K456" s="91">
        <f>L456</f>
        <v>0.002222037037037041</v>
      </c>
      <c r="L456" s="121">
        <v>0.002222037037037041</v>
      </c>
      <c r="M456" s="107" t="e">
        <f>N456</f>
        <v>#REF!</v>
      </c>
      <c r="N456" s="124" t="e">
        <f>N458-(#REF!-#REF!)/50</f>
        <v>#REF!</v>
      </c>
      <c r="O456" s="91">
        <f>P456</f>
        <v>0.0008219259259259265</v>
      </c>
      <c r="P456" s="121">
        <v>0.0008219259259259265</v>
      </c>
      <c r="Y456" s="86">
        <f>Z456</f>
        <v>74</v>
      </c>
      <c r="Z456" s="115">
        <v>74</v>
      </c>
      <c r="AA456" s="90">
        <f>AB456</f>
        <v>7.99</v>
      </c>
      <c r="AB456" s="124">
        <v>7.99</v>
      </c>
      <c r="AC456" s="90">
        <f>AD456</f>
        <v>11.53</v>
      </c>
      <c r="AD456" s="124">
        <v>11.53</v>
      </c>
      <c r="AE456" s="90">
        <f>AF456</f>
        <v>16.72</v>
      </c>
      <c r="AF456" s="124">
        <v>16.72</v>
      </c>
      <c r="AG456" s="91">
        <f>AH456</f>
        <v>0.001725462962962961</v>
      </c>
      <c r="AH456" s="121">
        <v>0.001725462962962961</v>
      </c>
      <c r="AI456" s="91">
        <f>AJ456</f>
        <v>0.0023577777777777803</v>
      </c>
      <c r="AJ456" s="121">
        <v>0.0023577777777777803</v>
      </c>
      <c r="AK456" s="90">
        <f>AL456</f>
        <v>37.161600000000035</v>
      </c>
      <c r="AL456" s="124">
        <v>37.161600000000035</v>
      </c>
      <c r="AM456" s="91">
        <f>AN456</f>
        <v>0.0008259259259259261</v>
      </c>
      <c r="AN456" s="121">
        <v>0.0008259259259259261</v>
      </c>
    </row>
    <row r="457" spans="1:40" ht="11.25">
      <c r="A457" s="72">
        <f>B456-1</f>
        <v>73</v>
      </c>
      <c r="B457" s="110"/>
      <c r="C457" s="107">
        <f>D456+$O$1</f>
        <v>7.93</v>
      </c>
      <c r="D457" s="124"/>
      <c r="E457" s="107">
        <f>F456+$O$1</f>
        <v>11.14</v>
      </c>
      <c r="F457" s="124"/>
      <c r="G457" s="107">
        <f>H456+$O$1</f>
        <v>16.310000000000002</v>
      </c>
      <c r="H457" s="124"/>
      <c r="I457" s="91">
        <f>J456+$P$1</f>
        <v>0.0016517453703703707</v>
      </c>
      <c r="J457" s="121"/>
      <c r="K457" s="91">
        <f>L456+$P$1</f>
        <v>0.0022221527777777817</v>
      </c>
      <c r="L457" s="121"/>
      <c r="M457" s="107" t="e">
        <f>N456+$O$1</f>
        <v>#REF!</v>
      </c>
      <c r="N457" s="124"/>
      <c r="O457" s="91">
        <f>P456+$P$1</f>
        <v>0.0008220416666666672</v>
      </c>
      <c r="P457" s="121"/>
      <c r="Y457" s="86">
        <f>Z456-1</f>
        <v>73</v>
      </c>
      <c r="Z457" s="115"/>
      <c r="AA457" s="90">
        <f>AB456+0.01</f>
        <v>8</v>
      </c>
      <c r="AB457" s="124"/>
      <c r="AC457" s="90">
        <f>AD456+0.01</f>
        <v>11.54</v>
      </c>
      <c r="AD457" s="124"/>
      <c r="AE457" s="90">
        <f>AF456+0.01</f>
        <v>16.73</v>
      </c>
      <c r="AF457" s="124"/>
      <c r="AG457" s="91">
        <f>AH456+$AM$3</f>
        <v>0.0017255787037037018</v>
      </c>
      <c r="AH457" s="121"/>
      <c r="AI457" s="91">
        <f>AJ456+$AM$3</f>
        <v>0.002357893518518521</v>
      </c>
      <c r="AJ457" s="121"/>
      <c r="AK457" s="90">
        <f>AL456+0.01</f>
        <v>37.17160000000003</v>
      </c>
      <c r="AL457" s="124"/>
      <c r="AM457" s="91">
        <f>AN456+$AM$3</f>
        <v>0.0008260416666666669</v>
      </c>
      <c r="AN457" s="121"/>
    </row>
    <row r="458" spans="1:40" ht="11.25">
      <c r="A458" s="72">
        <f>B458</f>
        <v>73</v>
      </c>
      <c r="B458" s="116">
        <v>73</v>
      </c>
      <c r="C458" s="107">
        <f>D458</f>
        <v>7.94</v>
      </c>
      <c r="D458" s="124">
        <v>7.94</v>
      </c>
      <c r="E458" s="107">
        <f>F458</f>
        <v>11.15</v>
      </c>
      <c r="F458" s="124">
        <v>11.15</v>
      </c>
      <c r="G458" s="107">
        <f>H458</f>
        <v>16.34</v>
      </c>
      <c r="H458" s="124">
        <v>16.34</v>
      </c>
      <c r="I458" s="91">
        <f>J458</f>
        <v>0.0016562685185185187</v>
      </c>
      <c r="J458" s="121">
        <v>0.0016562685185185187</v>
      </c>
      <c r="K458" s="91">
        <f>L458</f>
        <v>0.0022276388888888927</v>
      </c>
      <c r="L458" s="121">
        <v>0.0022276388888888927</v>
      </c>
      <c r="M458" s="107" t="e">
        <f>N458</f>
        <v>#REF!</v>
      </c>
      <c r="N458" s="124" t="e">
        <f>N460-(#REF!-#REF!)/50</f>
        <v>#REF!</v>
      </c>
      <c r="O458" s="91">
        <f>P458</f>
        <v>0.0008232500000000005</v>
      </c>
      <c r="P458" s="121">
        <v>0.0008232500000000005</v>
      </c>
      <c r="Y458" s="86">
        <f>Z458</f>
        <v>73</v>
      </c>
      <c r="Z458" s="115">
        <v>73</v>
      </c>
      <c r="AA458" s="90">
        <f>AB458</f>
        <v>8.01</v>
      </c>
      <c r="AB458" s="124">
        <v>8.01</v>
      </c>
      <c r="AC458" s="90">
        <f>AD458</f>
        <v>11.56</v>
      </c>
      <c r="AD458" s="124">
        <v>11.56</v>
      </c>
      <c r="AE458" s="90">
        <f>AF458</f>
        <v>16.75</v>
      </c>
      <c r="AF458" s="124">
        <v>16.75</v>
      </c>
      <c r="AG458" s="91">
        <f>AH458</f>
        <v>0.0017292824074074055</v>
      </c>
      <c r="AH458" s="121">
        <v>0.0017292824074074055</v>
      </c>
      <c r="AI458" s="91">
        <f>AJ458</f>
        <v>0.0023631250000000024</v>
      </c>
      <c r="AJ458" s="121">
        <v>0.0023631250000000024</v>
      </c>
      <c r="AK458" s="90">
        <f>AL458</f>
        <v>37.223200000000034</v>
      </c>
      <c r="AL458" s="124">
        <v>37.223200000000034</v>
      </c>
      <c r="AM458" s="91">
        <f>AN458</f>
        <v>0.0008271990740740743</v>
      </c>
      <c r="AN458" s="121">
        <v>0.0008271990740740743</v>
      </c>
    </row>
    <row r="459" spans="1:40" ht="11.25">
      <c r="A459" s="72">
        <f>B458-1</f>
        <v>72</v>
      </c>
      <c r="B459" s="116"/>
      <c r="C459" s="107">
        <f>D458+$O$1</f>
        <v>7.95</v>
      </c>
      <c r="D459" s="124"/>
      <c r="E459" s="107">
        <f>F458+$O$1</f>
        <v>11.16</v>
      </c>
      <c r="F459" s="124"/>
      <c r="G459" s="107">
        <f>H458+$O$1</f>
        <v>16.35</v>
      </c>
      <c r="H459" s="124"/>
      <c r="I459" s="91">
        <f>J458+$P$1</f>
        <v>0.0016563842592592596</v>
      </c>
      <c r="J459" s="121"/>
      <c r="K459" s="91">
        <f>L458+$P$1</f>
        <v>0.0022277546296296333</v>
      </c>
      <c r="L459" s="121"/>
      <c r="M459" s="107" t="e">
        <f>N458+$O$1</f>
        <v>#REF!</v>
      </c>
      <c r="N459" s="124"/>
      <c r="O459" s="91">
        <f>P458+$P$1</f>
        <v>0.0008233657407407413</v>
      </c>
      <c r="P459" s="121"/>
      <c r="Y459" s="86">
        <f>Z458-1</f>
        <v>72</v>
      </c>
      <c r="Z459" s="115"/>
      <c r="AA459" s="90">
        <f>AB458+0.01</f>
        <v>8.02</v>
      </c>
      <c r="AB459" s="124"/>
      <c r="AC459" s="90">
        <f>AD458+0.01</f>
        <v>11.57</v>
      </c>
      <c r="AD459" s="124"/>
      <c r="AE459" s="90">
        <f>AF458+0.01</f>
        <v>16.76</v>
      </c>
      <c r="AF459" s="124"/>
      <c r="AG459" s="91">
        <f>AH458+$AM$3</f>
        <v>0.0017293981481481464</v>
      </c>
      <c r="AH459" s="121"/>
      <c r="AI459" s="91">
        <f>AJ458+$AM$3</f>
        <v>0.002363240740740743</v>
      </c>
      <c r="AJ459" s="121"/>
      <c r="AK459" s="90">
        <f>AL458+0.01</f>
        <v>37.23320000000003</v>
      </c>
      <c r="AL459" s="124"/>
      <c r="AM459" s="91">
        <f>AN458+$AM$3</f>
        <v>0.000827314814814815</v>
      </c>
      <c r="AN459" s="121"/>
    </row>
    <row r="460" spans="1:40" ht="11.25">
      <c r="A460" s="72">
        <f>B460</f>
        <v>72</v>
      </c>
      <c r="B460" s="110">
        <v>72</v>
      </c>
      <c r="C460" s="107">
        <f>D460</f>
        <v>7.95</v>
      </c>
      <c r="D460" s="124">
        <v>7.95</v>
      </c>
      <c r="E460" s="107">
        <f>F460</f>
        <v>11.18</v>
      </c>
      <c r="F460" s="124">
        <v>11.18</v>
      </c>
      <c r="G460" s="107">
        <f>H460</f>
        <v>16.37</v>
      </c>
      <c r="H460" s="124">
        <v>16.37</v>
      </c>
      <c r="I460" s="91">
        <f>J460</f>
        <v>0.0016609074074074076</v>
      </c>
      <c r="J460" s="121">
        <v>0.0016609074074074076</v>
      </c>
      <c r="K460" s="91">
        <f>L460</f>
        <v>0.0022332407407407444</v>
      </c>
      <c r="L460" s="121">
        <v>0.0022332407407407444</v>
      </c>
      <c r="M460" s="107" t="e">
        <f>N460</f>
        <v>#REF!</v>
      </c>
      <c r="N460" s="124" t="e">
        <f>N462-(#REF!-#REF!)/50</f>
        <v>#REF!</v>
      </c>
      <c r="O460" s="91">
        <f>P460</f>
        <v>0.0008245740740740746</v>
      </c>
      <c r="P460" s="121">
        <v>0.0008245740740740746</v>
      </c>
      <c r="Y460" s="86">
        <f>Z460</f>
        <v>72</v>
      </c>
      <c r="Z460" s="115">
        <v>72</v>
      </c>
      <c r="AA460" s="90">
        <f>AB460</f>
        <v>8.02</v>
      </c>
      <c r="AB460" s="124">
        <v>8.02</v>
      </c>
      <c r="AC460" s="90">
        <f>AD460</f>
        <v>11.58</v>
      </c>
      <c r="AD460" s="124">
        <v>11.58</v>
      </c>
      <c r="AE460" s="90">
        <f>AF460</f>
        <v>16.78</v>
      </c>
      <c r="AF460" s="124">
        <v>16.78</v>
      </c>
      <c r="AG460" s="91">
        <f>AH460</f>
        <v>0.00173310185185185</v>
      </c>
      <c r="AH460" s="121">
        <v>0.00173310185185185</v>
      </c>
      <c r="AI460" s="91">
        <f>AJ460</f>
        <v>0.0023684722222222245</v>
      </c>
      <c r="AJ460" s="121">
        <v>0.0023684722222222245</v>
      </c>
      <c r="AK460" s="90">
        <f>AL460</f>
        <v>37.28480000000003</v>
      </c>
      <c r="AL460" s="124">
        <v>37.28480000000003</v>
      </c>
      <c r="AM460" s="91">
        <f>AN460</f>
        <v>0.0008284722222222224</v>
      </c>
      <c r="AN460" s="121">
        <v>0.0008284722222222224</v>
      </c>
    </row>
    <row r="461" spans="1:40" ht="11.25">
      <c r="A461" s="72">
        <f>B460-1</f>
        <v>71</v>
      </c>
      <c r="B461" s="110"/>
      <c r="C461" s="107">
        <f>D460+$O$1</f>
        <v>7.96</v>
      </c>
      <c r="D461" s="124"/>
      <c r="E461" s="107">
        <f>F460+$O$1</f>
        <v>11.19</v>
      </c>
      <c r="F461" s="124"/>
      <c r="G461" s="107">
        <f>H460+$O$1</f>
        <v>16.380000000000003</v>
      </c>
      <c r="H461" s="124"/>
      <c r="I461" s="91">
        <f>J460+$P$1</f>
        <v>0.0016610231481481484</v>
      </c>
      <c r="J461" s="121"/>
      <c r="K461" s="91">
        <f>L460+$P$1</f>
        <v>0.002233356481481485</v>
      </c>
      <c r="L461" s="121"/>
      <c r="M461" s="107" t="e">
        <f>N460+$O$1</f>
        <v>#REF!</v>
      </c>
      <c r="N461" s="124"/>
      <c r="O461" s="91">
        <f>P460+$P$1</f>
        <v>0.0008246898148148153</v>
      </c>
      <c r="P461" s="121"/>
      <c r="Y461" s="86">
        <f>Z460-1</f>
        <v>71</v>
      </c>
      <c r="Z461" s="115"/>
      <c r="AA461" s="90">
        <f>AB460+0.01</f>
        <v>8.03</v>
      </c>
      <c r="AB461" s="124"/>
      <c r="AC461" s="90">
        <f>AD460+0.01</f>
        <v>11.59</v>
      </c>
      <c r="AD461" s="124"/>
      <c r="AE461" s="90">
        <f>AF460+0.01</f>
        <v>16.790000000000003</v>
      </c>
      <c r="AF461" s="124"/>
      <c r="AG461" s="91">
        <f>AH460+$AM$3</f>
        <v>0.0017332175925925909</v>
      </c>
      <c r="AH461" s="121"/>
      <c r="AI461" s="91">
        <f>AJ460+$AM$3</f>
        <v>0.002368587962962965</v>
      </c>
      <c r="AJ461" s="121"/>
      <c r="AK461" s="90">
        <f>AL460+0.01</f>
        <v>37.29480000000003</v>
      </c>
      <c r="AL461" s="124"/>
      <c r="AM461" s="91">
        <f>AN460+$AM$3</f>
        <v>0.0008285879629629632</v>
      </c>
      <c r="AN461" s="121"/>
    </row>
    <row r="462" spans="1:40" ht="11.25">
      <c r="A462" s="72">
        <f>B462</f>
        <v>71</v>
      </c>
      <c r="B462" s="110">
        <v>71</v>
      </c>
      <c r="C462" s="107">
        <f>D462</f>
        <v>7.97</v>
      </c>
      <c r="D462" s="124">
        <v>7.97</v>
      </c>
      <c r="E462" s="107">
        <f>F462</f>
        <v>11.21</v>
      </c>
      <c r="F462" s="124">
        <v>11.21</v>
      </c>
      <c r="G462" s="107">
        <f>H462</f>
        <v>16.41</v>
      </c>
      <c r="H462" s="124">
        <v>16.41</v>
      </c>
      <c r="I462" s="91">
        <f>J462</f>
        <v>0.0016655462962962965</v>
      </c>
      <c r="J462" s="121">
        <v>0.0016655462962962965</v>
      </c>
      <c r="K462" s="91">
        <f>L462</f>
        <v>0.002238842592592596</v>
      </c>
      <c r="L462" s="121">
        <v>0.002238842592592596</v>
      </c>
      <c r="M462" s="107" t="e">
        <f>N462</f>
        <v>#REF!</v>
      </c>
      <c r="N462" s="124" t="e">
        <f>N464-(#REF!-#REF!)/50</f>
        <v>#REF!</v>
      </c>
      <c r="O462" s="91">
        <f>P462</f>
        <v>0.0008258981481481486</v>
      </c>
      <c r="P462" s="121">
        <v>0.0008258981481481486</v>
      </c>
      <c r="Y462" s="86">
        <f>Z462</f>
        <v>71</v>
      </c>
      <c r="Z462" s="115">
        <v>71</v>
      </c>
      <c r="AA462" s="90">
        <f>AB462</f>
        <v>8.04</v>
      </c>
      <c r="AB462" s="124">
        <v>8.04</v>
      </c>
      <c r="AC462" s="90">
        <f>AD462</f>
        <v>11.61</v>
      </c>
      <c r="AD462" s="124">
        <v>11.61</v>
      </c>
      <c r="AE462" s="90">
        <f>AF462</f>
        <v>16.81</v>
      </c>
      <c r="AF462" s="124">
        <v>16.81</v>
      </c>
      <c r="AG462" s="91">
        <f>AH462</f>
        <v>0.0017369212962962946</v>
      </c>
      <c r="AH462" s="121">
        <v>0.0017369212962962946</v>
      </c>
      <c r="AI462" s="91">
        <f>AJ462</f>
        <v>0.0023738194444444466</v>
      </c>
      <c r="AJ462" s="121">
        <v>0.0023738194444444466</v>
      </c>
      <c r="AK462" s="90">
        <f>AL462</f>
        <v>37.34640000000003</v>
      </c>
      <c r="AL462" s="124">
        <v>37.34640000000003</v>
      </c>
      <c r="AM462" s="91">
        <f>AN462</f>
        <v>0.0008297453703703706</v>
      </c>
      <c r="AN462" s="121">
        <v>0.0008297453703703706</v>
      </c>
    </row>
    <row r="463" spans="1:40" ht="11.25">
      <c r="A463" s="72">
        <f>B462-1</f>
        <v>70</v>
      </c>
      <c r="B463" s="110"/>
      <c r="C463" s="107">
        <f>D462+$O$1</f>
        <v>7.9799999999999995</v>
      </c>
      <c r="D463" s="124"/>
      <c r="E463" s="107">
        <f>F462+$O$1</f>
        <v>11.22</v>
      </c>
      <c r="F463" s="124"/>
      <c r="G463" s="107">
        <f>H462+$O$1</f>
        <v>16.42</v>
      </c>
      <c r="H463" s="124"/>
      <c r="I463" s="91">
        <f>J462+$P$1</f>
        <v>0.0016656620370370373</v>
      </c>
      <c r="J463" s="121"/>
      <c r="K463" s="91">
        <f>L462+$P$1</f>
        <v>0.0022389583333333367</v>
      </c>
      <c r="L463" s="121"/>
      <c r="M463" s="107" t="e">
        <f>N462+$O$1</f>
        <v>#REF!</v>
      </c>
      <c r="N463" s="124"/>
      <c r="O463" s="91">
        <f>P462+$P$1</f>
        <v>0.0008260138888888894</v>
      </c>
      <c r="P463" s="121"/>
      <c r="Y463" s="86">
        <f>Z462-1</f>
        <v>70</v>
      </c>
      <c r="Z463" s="115"/>
      <c r="AA463" s="90">
        <f>AB462+0.01</f>
        <v>8.049999999999999</v>
      </c>
      <c r="AB463" s="124"/>
      <c r="AC463" s="90">
        <f>AD462+0.01</f>
        <v>11.62</v>
      </c>
      <c r="AD463" s="124"/>
      <c r="AE463" s="90">
        <f>AF462+0.01</f>
        <v>16.82</v>
      </c>
      <c r="AF463" s="124"/>
      <c r="AG463" s="91">
        <f>AH462+$AM$3</f>
        <v>0.0017370370370370354</v>
      </c>
      <c r="AH463" s="121"/>
      <c r="AI463" s="91">
        <f>AJ462+$AM$3</f>
        <v>0.0023739351851851873</v>
      </c>
      <c r="AJ463" s="121"/>
      <c r="AK463" s="90">
        <f>AL462+0.01</f>
        <v>37.35640000000003</v>
      </c>
      <c r="AL463" s="124"/>
      <c r="AM463" s="91">
        <f>AN462+$AM$3</f>
        <v>0.0008298611111111113</v>
      </c>
      <c r="AN463" s="121"/>
    </row>
    <row r="464" spans="1:40" ht="11.25">
      <c r="A464" s="72">
        <f>B464</f>
        <v>70</v>
      </c>
      <c r="B464" s="116">
        <v>70</v>
      </c>
      <c r="C464" s="107">
        <f>D464</f>
        <v>7.99</v>
      </c>
      <c r="D464" s="124">
        <v>7.99</v>
      </c>
      <c r="E464" s="107">
        <f>F464</f>
        <v>11.23</v>
      </c>
      <c r="F464" s="124">
        <v>11.23</v>
      </c>
      <c r="G464" s="107">
        <f>H464</f>
        <v>16.44</v>
      </c>
      <c r="H464" s="124">
        <v>16.44</v>
      </c>
      <c r="I464" s="91">
        <f>J464</f>
        <v>0.0016701851851851854</v>
      </c>
      <c r="J464" s="121">
        <v>0.0016701851851851854</v>
      </c>
      <c r="K464" s="91">
        <f>L464</f>
        <v>0.0022444444444444478</v>
      </c>
      <c r="L464" s="121">
        <v>0.0022444444444444478</v>
      </c>
      <c r="M464" s="107" t="e">
        <f>N464</f>
        <v>#REF!</v>
      </c>
      <c r="N464" s="124" t="e">
        <f>N466-(#REF!-#REF!)/50</f>
        <v>#REF!</v>
      </c>
      <c r="O464" s="91">
        <f>P464</f>
        <v>0.0008272222222222227</v>
      </c>
      <c r="P464" s="121">
        <v>0.0008272222222222227</v>
      </c>
      <c r="Y464" s="86">
        <f>Z464</f>
        <v>70</v>
      </c>
      <c r="Z464" s="115">
        <v>70</v>
      </c>
      <c r="AA464" s="90">
        <f>AB464</f>
        <v>8.05</v>
      </c>
      <c r="AB464" s="124">
        <v>8.05</v>
      </c>
      <c r="AC464" s="90">
        <f>AD464</f>
        <v>11.63</v>
      </c>
      <c r="AD464" s="124">
        <v>11.63</v>
      </c>
      <c r="AE464" s="90">
        <f>AF464</f>
        <v>16.84</v>
      </c>
      <c r="AF464" s="124">
        <v>16.84</v>
      </c>
      <c r="AG464" s="91">
        <f>AH464</f>
        <v>0.001740740740740739</v>
      </c>
      <c r="AH464" s="121">
        <v>0.001740740740740739</v>
      </c>
      <c r="AI464" s="91">
        <f>AJ464</f>
        <v>0.0023791666666666688</v>
      </c>
      <c r="AJ464" s="121">
        <v>0.0023791666666666688</v>
      </c>
      <c r="AK464" s="90">
        <f>AL464</f>
        <v>37.40800000000003</v>
      </c>
      <c r="AL464" s="124">
        <v>37.40800000000003</v>
      </c>
      <c r="AM464" s="91">
        <f>AN464</f>
        <v>0.0008310185185185187</v>
      </c>
      <c r="AN464" s="121">
        <v>0.0008310185185185187</v>
      </c>
    </row>
    <row r="465" spans="1:40" ht="11.25">
      <c r="A465" s="72">
        <f>B464-1</f>
        <v>69</v>
      </c>
      <c r="B465" s="116"/>
      <c r="C465" s="107">
        <f>D464+$O$1</f>
        <v>8</v>
      </c>
      <c r="D465" s="124"/>
      <c r="E465" s="107">
        <f>F464+$O$1</f>
        <v>11.24</v>
      </c>
      <c r="F465" s="124"/>
      <c r="G465" s="107">
        <f>H464+$O$1</f>
        <v>16.450000000000003</v>
      </c>
      <c r="H465" s="124"/>
      <c r="I465" s="91">
        <f>J464+$P$1</f>
        <v>0.0016703009259259262</v>
      </c>
      <c r="J465" s="121"/>
      <c r="K465" s="91">
        <f>L464+$P$1</f>
        <v>0.0022445601851851884</v>
      </c>
      <c r="L465" s="121"/>
      <c r="M465" s="107" t="e">
        <f>N464+$O$1</f>
        <v>#REF!</v>
      </c>
      <c r="N465" s="124"/>
      <c r="O465" s="91">
        <f>P464+$P$1</f>
        <v>0.0008273379629629634</v>
      </c>
      <c r="P465" s="121"/>
      <c r="Y465" s="86">
        <f>Z464-1</f>
        <v>69</v>
      </c>
      <c r="Z465" s="115"/>
      <c r="AA465" s="90">
        <f>AB464+0.01</f>
        <v>8.06</v>
      </c>
      <c r="AB465" s="124"/>
      <c r="AC465" s="90">
        <f>AD464+0.01</f>
        <v>11.64</v>
      </c>
      <c r="AD465" s="124"/>
      <c r="AE465" s="90">
        <f>AF464+0.01</f>
        <v>16.85</v>
      </c>
      <c r="AF465" s="124"/>
      <c r="AG465" s="91">
        <f>AH464+$AM$3</f>
        <v>0.00174085648148148</v>
      </c>
      <c r="AH465" s="121"/>
      <c r="AI465" s="91">
        <f>AJ464+$AM$3</f>
        <v>0.0023792824074074094</v>
      </c>
      <c r="AJ465" s="121"/>
      <c r="AK465" s="90">
        <f>AL464+0.01</f>
        <v>37.41800000000003</v>
      </c>
      <c r="AL465" s="124"/>
      <c r="AM465" s="91">
        <f>AN464+$AM$3</f>
        <v>0.0008311342592592594</v>
      </c>
      <c r="AN465" s="121"/>
    </row>
    <row r="466" spans="1:40" ht="11.25">
      <c r="A466" s="72">
        <f>B466</f>
        <v>69</v>
      </c>
      <c r="B466" s="110">
        <v>69</v>
      </c>
      <c r="C466" s="107">
        <f>D466</f>
        <v>8</v>
      </c>
      <c r="D466" s="124">
        <v>8</v>
      </c>
      <c r="E466" s="107">
        <f>F466</f>
        <v>11.26</v>
      </c>
      <c r="F466" s="124">
        <v>11.26</v>
      </c>
      <c r="G466" s="107">
        <f>H466</f>
        <v>16.48</v>
      </c>
      <c r="H466" s="124">
        <v>16.48</v>
      </c>
      <c r="I466" s="91">
        <f>J466</f>
        <v>0.0016748240740740742</v>
      </c>
      <c r="J466" s="121">
        <v>0.0016748240740740742</v>
      </c>
      <c r="K466" s="91">
        <f>L466</f>
        <v>0.0022500462962962995</v>
      </c>
      <c r="L466" s="121">
        <v>0.0022500462962962995</v>
      </c>
      <c r="M466" s="107" t="e">
        <f>N466</f>
        <v>#REF!</v>
      </c>
      <c r="N466" s="124" t="e">
        <f>N468-(#REF!-#REF!)/50</f>
        <v>#REF!</v>
      </c>
      <c r="O466" s="91">
        <f>P466</f>
        <v>0.0008285462962962967</v>
      </c>
      <c r="P466" s="121">
        <v>0.0008285462962962967</v>
      </c>
      <c r="Y466" s="86">
        <f>Z466</f>
        <v>69</v>
      </c>
      <c r="Z466" s="115">
        <v>69</v>
      </c>
      <c r="AA466" s="90">
        <f>AB466</f>
        <v>8.07</v>
      </c>
      <c r="AB466" s="124">
        <v>8.07</v>
      </c>
      <c r="AC466" s="90">
        <f>AD466</f>
        <v>11.66</v>
      </c>
      <c r="AD466" s="124">
        <v>11.66</v>
      </c>
      <c r="AE466" s="90">
        <f>AF466</f>
        <v>16.87</v>
      </c>
      <c r="AF466" s="124">
        <v>16.87</v>
      </c>
      <c r="AG466" s="91">
        <f>AH466</f>
        <v>0.0017445601851851836</v>
      </c>
      <c r="AH466" s="121">
        <v>0.0017445601851851836</v>
      </c>
      <c r="AI466" s="91">
        <f>AJ466</f>
        <v>0.002384513888888891</v>
      </c>
      <c r="AJ466" s="121">
        <v>0.002384513888888891</v>
      </c>
      <c r="AK466" s="90">
        <f>AL466</f>
        <v>37.46960000000003</v>
      </c>
      <c r="AL466" s="124">
        <v>37.46960000000003</v>
      </c>
      <c r="AM466" s="91">
        <f>AN466</f>
        <v>0.0008322916666666668</v>
      </c>
      <c r="AN466" s="121">
        <v>0.0008322916666666668</v>
      </c>
    </row>
    <row r="467" spans="1:40" ht="11.25">
      <c r="A467" s="72">
        <f>B466-1</f>
        <v>68</v>
      </c>
      <c r="B467" s="110"/>
      <c r="C467" s="107">
        <f>D466+$O$1</f>
        <v>8.01</v>
      </c>
      <c r="D467" s="124"/>
      <c r="E467" s="107">
        <f>F466+$O$1</f>
        <v>11.27</v>
      </c>
      <c r="F467" s="124"/>
      <c r="G467" s="107">
        <f>H466+$O$1</f>
        <v>16.490000000000002</v>
      </c>
      <c r="H467" s="124"/>
      <c r="I467" s="91">
        <f>J466+$P$1</f>
        <v>0.001674939814814815</v>
      </c>
      <c r="J467" s="121"/>
      <c r="K467" s="91">
        <f>L466+$P$1</f>
        <v>0.00225016203703704</v>
      </c>
      <c r="L467" s="121"/>
      <c r="M467" s="107" t="e">
        <f>N466+$O$1</f>
        <v>#REF!</v>
      </c>
      <c r="N467" s="124"/>
      <c r="O467" s="91">
        <f>P466+$P$1</f>
        <v>0.0008286620370370375</v>
      </c>
      <c r="P467" s="121"/>
      <c r="Y467" s="86">
        <f>Z466-1</f>
        <v>68</v>
      </c>
      <c r="Z467" s="115"/>
      <c r="AA467" s="90">
        <f>AB466+0.01</f>
        <v>8.08</v>
      </c>
      <c r="AB467" s="124"/>
      <c r="AC467" s="90">
        <f>AD466+0.01</f>
        <v>11.67</v>
      </c>
      <c r="AD467" s="124"/>
      <c r="AE467" s="90">
        <f>AF466+0.01</f>
        <v>16.880000000000003</v>
      </c>
      <c r="AF467" s="124"/>
      <c r="AG467" s="91">
        <f>AH466+$AM$3</f>
        <v>0.0017446759259259245</v>
      </c>
      <c r="AH467" s="121"/>
      <c r="AI467" s="91">
        <f>AJ466+$AM$3</f>
        <v>0.0023846296296296315</v>
      </c>
      <c r="AJ467" s="121"/>
      <c r="AK467" s="90">
        <f>AL466+0.01</f>
        <v>37.479600000000026</v>
      </c>
      <c r="AL467" s="124"/>
      <c r="AM467" s="91">
        <f>AN466+$AM$3</f>
        <v>0.0008324074074074076</v>
      </c>
      <c r="AN467" s="121"/>
    </row>
    <row r="468" spans="1:40" ht="11.25">
      <c r="A468" s="72">
        <f>B468</f>
        <v>68</v>
      </c>
      <c r="B468" s="110">
        <v>68</v>
      </c>
      <c r="C468" s="107">
        <f>D468</f>
        <v>8.02</v>
      </c>
      <c r="D468" s="124">
        <v>8.02</v>
      </c>
      <c r="E468" s="107">
        <f>F468</f>
        <v>11.28</v>
      </c>
      <c r="F468" s="124">
        <v>11.28</v>
      </c>
      <c r="G468" s="107">
        <f>H468</f>
        <v>16.51</v>
      </c>
      <c r="H468" s="124">
        <v>16.51</v>
      </c>
      <c r="I468" s="91">
        <f>J468</f>
        <v>0.0016794629629629631</v>
      </c>
      <c r="J468" s="121">
        <v>0.0016794629629629631</v>
      </c>
      <c r="K468" s="91">
        <f>L468</f>
        <v>0.002255648148148151</v>
      </c>
      <c r="L468" s="121">
        <v>0.002255648148148151</v>
      </c>
      <c r="M468" s="107" t="e">
        <f>N468</f>
        <v>#REF!</v>
      </c>
      <c r="N468" s="124" t="e">
        <f>N470-(#REF!-#REF!)/50</f>
        <v>#REF!</v>
      </c>
      <c r="O468" s="91">
        <f>P468</f>
        <v>0.0008298703703703708</v>
      </c>
      <c r="P468" s="121">
        <v>0.0008298703703703708</v>
      </c>
      <c r="Y468" s="86">
        <f>Z468</f>
        <v>68</v>
      </c>
      <c r="Z468" s="115">
        <v>68</v>
      </c>
      <c r="AA468" s="90">
        <f>AB468</f>
        <v>8.08</v>
      </c>
      <c r="AB468" s="124">
        <v>8.08</v>
      </c>
      <c r="AC468" s="90">
        <f>AD468</f>
        <v>11.68</v>
      </c>
      <c r="AD468" s="124">
        <v>11.68</v>
      </c>
      <c r="AE468" s="90">
        <f>AF468</f>
        <v>16.89</v>
      </c>
      <c r="AF468" s="124">
        <v>16.89</v>
      </c>
      <c r="AG468" s="91">
        <f>AH468</f>
        <v>0.0017483796296296282</v>
      </c>
      <c r="AH468" s="121">
        <v>0.0017483796296296282</v>
      </c>
      <c r="AI468" s="91">
        <f>AJ468</f>
        <v>0.002389861111111113</v>
      </c>
      <c r="AJ468" s="121">
        <v>0.002389861111111113</v>
      </c>
      <c r="AK468" s="90">
        <f>AL468</f>
        <v>37.53120000000003</v>
      </c>
      <c r="AL468" s="124">
        <v>37.53120000000003</v>
      </c>
      <c r="AM468" s="91">
        <f>AN468</f>
        <v>0.000833564814814815</v>
      </c>
      <c r="AN468" s="121">
        <v>0.000833564814814815</v>
      </c>
    </row>
    <row r="469" spans="1:40" ht="11.25">
      <c r="A469" s="72">
        <f>B468-1</f>
        <v>67</v>
      </c>
      <c r="B469" s="110"/>
      <c r="C469" s="107">
        <f>D468+$O$1</f>
        <v>8.03</v>
      </c>
      <c r="D469" s="124"/>
      <c r="E469" s="107">
        <f>F468+$O$1</f>
        <v>11.29</v>
      </c>
      <c r="F469" s="124"/>
      <c r="G469" s="107">
        <f>H468+$O$1</f>
        <v>16.520000000000003</v>
      </c>
      <c r="H469" s="124"/>
      <c r="I469" s="91">
        <f>J468+$P$1</f>
        <v>0.001679578703703704</v>
      </c>
      <c r="J469" s="121"/>
      <c r="K469" s="91">
        <f>L468+$P$1</f>
        <v>0.002255763888888892</v>
      </c>
      <c r="L469" s="121"/>
      <c r="M469" s="107" t="e">
        <f>N468+$O$1</f>
        <v>#REF!</v>
      </c>
      <c r="N469" s="124"/>
      <c r="O469" s="91">
        <f>P468+$P$1</f>
        <v>0.0008299861111111115</v>
      </c>
      <c r="P469" s="121"/>
      <c r="Y469" s="86">
        <f>Z468-1</f>
        <v>67</v>
      </c>
      <c r="Z469" s="115"/>
      <c r="AA469" s="90">
        <f>AB468+0.01</f>
        <v>8.09</v>
      </c>
      <c r="AB469" s="124"/>
      <c r="AC469" s="90">
        <f>AD468+0.01</f>
        <v>11.69</v>
      </c>
      <c r="AD469" s="124"/>
      <c r="AE469" s="90">
        <f>AF468+0.01</f>
        <v>16.900000000000002</v>
      </c>
      <c r="AF469" s="124"/>
      <c r="AG469" s="91">
        <f>AH468+$AM$3</f>
        <v>0.001748495370370369</v>
      </c>
      <c r="AH469" s="121"/>
      <c r="AI469" s="91">
        <f>AJ468+$AM$3</f>
        <v>0.0023899768518518536</v>
      </c>
      <c r="AJ469" s="121"/>
      <c r="AK469" s="90">
        <f>AL468+0.01</f>
        <v>37.541200000000025</v>
      </c>
      <c r="AL469" s="124"/>
      <c r="AM469" s="91">
        <f>AN468+$AM$3</f>
        <v>0.0008336805555555557</v>
      </c>
      <c r="AN469" s="121"/>
    </row>
    <row r="470" spans="1:40" ht="11.25">
      <c r="A470" s="72">
        <f>B470</f>
        <v>67</v>
      </c>
      <c r="B470" s="116">
        <v>67</v>
      </c>
      <c r="C470" s="107">
        <f>D470</f>
        <v>8.03</v>
      </c>
      <c r="D470" s="124">
        <v>8.03</v>
      </c>
      <c r="E470" s="107">
        <f>F470</f>
        <v>11.31</v>
      </c>
      <c r="F470" s="124">
        <v>11.31</v>
      </c>
      <c r="G470" s="107">
        <f>H470</f>
        <v>16.55</v>
      </c>
      <c r="H470" s="124">
        <v>16.55</v>
      </c>
      <c r="I470" s="91">
        <f>J470</f>
        <v>0.001684101851851852</v>
      </c>
      <c r="J470" s="121">
        <v>0.001684101851851852</v>
      </c>
      <c r="K470" s="91">
        <f>L470</f>
        <v>0.002261250000000003</v>
      </c>
      <c r="L470" s="121">
        <v>0.002261250000000003</v>
      </c>
      <c r="M470" s="107" t="e">
        <f>N470</f>
        <v>#REF!</v>
      </c>
      <c r="N470" s="124" t="e">
        <f>N472-(#REF!-#REF!)/50</f>
        <v>#REF!</v>
      </c>
      <c r="O470" s="91">
        <f>P470</f>
        <v>0.0008311944444444448</v>
      </c>
      <c r="P470" s="121">
        <v>0.0008311944444444448</v>
      </c>
      <c r="Y470" s="86">
        <f>Z470</f>
        <v>67</v>
      </c>
      <c r="Z470" s="115">
        <v>67</v>
      </c>
      <c r="AA470" s="90">
        <f>AB470</f>
        <v>8.1</v>
      </c>
      <c r="AB470" s="124">
        <v>8.1</v>
      </c>
      <c r="AC470" s="90">
        <f>AD470</f>
        <v>11.71</v>
      </c>
      <c r="AD470" s="124">
        <v>11.71</v>
      </c>
      <c r="AE470" s="90">
        <f>AF470</f>
        <v>16.92</v>
      </c>
      <c r="AF470" s="124">
        <v>16.92</v>
      </c>
      <c r="AG470" s="91">
        <f>AH470</f>
        <v>0.0017521990740740727</v>
      </c>
      <c r="AH470" s="121">
        <v>0.0017521990740740727</v>
      </c>
      <c r="AI470" s="91">
        <f>AJ470</f>
        <v>0.002395208333333335</v>
      </c>
      <c r="AJ470" s="121">
        <v>0.002395208333333335</v>
      </c>
      <c r="AK470" s="90">
        <f>AL470</f>
        <v>37.592800000000025</v>
      </c>
      <c r="AL470" s="124">
        <v>37.592800000000025</v>
      </c>
      <c r="AM470" s="91">
        <f>AN470</f>
        <v>0.0008348379629629631</v>
      </c>
      <c r="AN470" s="121">
        <v>0.0008348379629629631</v>
      </c>
    </row>
    <row r="471" spans="1:40" ht="11.25">
      <c r="A471" s="72">
        <f>B470-1</f>
        <v>66</v>
      </c>
      <c r="B471" s="116"/>
      <c r="C471" s="107">
        <f>D470+$O$1</f>
        <v>8.04</v>
      </c>
      <c r="D471" s="124"/>
      <c r="E471" s="107">
        <f>F470+$O$1</f>
        <v>11.32</v>
      </c>
      <c r="F471" s="124"/>
      <c r="G471" s="107">
        <f>H470+$O$1</f>
        <v>16.560000000000002</v>
      </c>
      <c r="H471" s="124"/>
      <c r="I471" s="91">
        <f>J470+$P$1</f>
        <v>0.0016842175925925928</v>
      </c>
      <c r="J471" s="121"/>
      <c r="K471" s="91">
        <f>L470+$P$1</f>
        <v>0.0022613657407407435</v>
      </c>
      <c r="L471" s="121"/>
      <c r="M471" s="107" t="e">
        <f>N470+$O$1</f>
        <v>#REF!</v>
      </c>
      <c r="N471" s="124"/>
      <c r="O471" s="91">
        <f>P470+$P$1</f>
        <v>0.0008313101851851856</v>
      </c>
      <c r="P471" s="121"/>
      <c r="Y471" s="86">
        <f>Z470-1</f>
        <v>66</v>
      </c>
      <c r="Z471" s="115"/>
      <c r="AA471" s="90">
        <f>AB470+0.01</f>
        <v>8.11</v>
      </c>
      <c r="AB471" s="124"/>
      <c r="AC471" s="90">
        <f>AD470+0.01</f>
        <v>11.72</v>
      </c>
      <c r="AD471" s="124"/>
      <c r="AE471" s="90">
        <f>AF470+0.01</f>
        <v>16.930000000000003</v>
      </c>
      <c r="AF471" s="124"/>
      <c r="AG471" s="91">
        <f>AH470+$AM$3</f>
        <v>0.0017523148148148135</v>
      </c>
      <c r="AH471" s="121"/>
      <c r="AI471" s="91">
        <f>AJ470+$AM$3</f>
        <v>0.0023953240740740758</v>
      </c>
      <c r="AJ471" s="121"/>
      <c r="AK471" s="90">
        <f>AL470+0.01</f>
        <v>37.60280000000002</v>
      </c>
      <c r="AL471" s="124"/>
      <c r="AM471" s="91">
        <f>AN470+$AM$3</f>
        <v>0.0008349537037037039</v>
      </c>
      <c r="AN471" s="121"/>
    </row>
    <row r="472" spans="1:40" ht="11.25">
      <c r="A472" s="72">
        <f>B472</f>
        <v>66</v>
      </c>
      <c r="B472" s="110">
        <v>66</v>
      </c>
      <c r="C472" s="107">
        <f>D472</f>
        <v>8.05</v>
      </c>
      <c r="D472" s="124">
        <v>8.05</v>
      </c>
      <c r="E472" s="107">
        <f>F472</f>
        <v>11.34</v>
      </c>
      <c r="F472" s="124">
        <v>11.34</v>
      </c>
      <c r="G472" s="107">
        <f>H472</f>
        <v>16.58</v>
      </c>
      <c r="H472" s="124">
        <v>16.58</v>
      </c>
      <c r="I472" s="91">
        <f>J472</f>
        <v>0.0016887407407407409</v>
      </c>
      <c r="J472" s="121">
        <v>0.0016887407407407409</v>
      </c>
      <c r="K472" s="91">
        <f>L472</f>
        <v>0.0022668518518518545</v>
      </c>
      <c r="L472" s="121">
        <v>0.0022668518518518545</v>
      </c>
      <c r="M472" s="107" t="e">
        <f>N472</f>
        <v>#REF!</v>
      </c>
      <c r="N472" s="124" t="e">
        <f>N474-(#REF!-#REF!)/50</f>
        <v>#REF!</v>
      </c>
      <c r="O472" s="91">
        <f>P472</f>
        <v>0.0008325185185185189</v>
      </c>
      <c r="P472" s="121">
        <v>0.0008325185185185189</v>
      </c>
      <c r="Y472" s="86">
        <f>Z472</f>
        <v>66</v>
      </c>
      <c r="Z472" s="115">
        <v>66</v>
      </c>
      <c r="AA472" s="90">
        <f>AB472</f>
        <v>8.11</v>
      </c>
      <c r="AB472" s="124">
        <v>8.11</v>
      </c>
      <c r="AC472" s="90">
        <f>AD472</f>
        <v>11.73</v>
      </c>
      <c r="AD472" s="124">
        <v>11.73</v>
      </c>
      <c r="AE472" s="90">
        <f>AF472</f>
        <v>16.95</v>
      </c>
      <c r="AF472" s="124">
        <v>16.95</v>
      </c>
      <c r="AG472" s="91">
        <f>AH472</f>
        <v>0.0017560185185185172</v>
      </c>
      <c r="AH472" s="121">
        <v>0.0017560185185185172</v>
      </c>
      <c r="AI472" s="91">
        <f>AJ472</f>
        <v>0.0024005555555555573</v>
      </c>
      <c r="AJ472" s="121">
        <v>0.0024005555555555573</v>
      </c>
      <c r="AK472" s="90">
        <f>AL472</f>
        <v>37.654400000000024</v>
      </c>
      <c r="AL472" s="124">
        <v>37.654400000000024</v>
      </c>
      <c r="AM472" s="91">
        <f>AN472</f>
        <v>0.0008361111111111113</v>
      </c>
      <c r="AN472" s="121">
        <v>0.0008361111111111113</v>
      </c>
    </row>
    <row r="473" spans="1:40" ht="11.25">
      <c r="A473" s="72">
        <f>B472-1</f>
        <v>65</v>
      </c>
      <c r="B473" s="110"/>
      <c r="C473" s="107">
        <f>D472+$O$1</f>
        <v>8.06</v>
      </c>
      <c r="D473" s="124"/>
      <c r="E473" s="107">
        <f>F472+$O$1</f>
        <v>11.35</v>
      </c>
      <c r="F473" s="124"/>
      <c r="G473" s="107">
        <f>H472+$O$1</f>
        <v>16.59</v>
      </c>
      <c r="H473" s="124"/>
      <c r="I473" s="91">
        <f>J472+$P$1</f>
        <v>0.0016888564814814817</v>
      </c>
      <c r="J473" s="121"/>
      <c r="K473" s="91">
        <f>L472+$P$1</f>
        <v>0.002266967592592595</v>
      </c>
      <c r="L473" s="121"/>
      <c r="M473" s="107" t="e">
        <f>N472+$O$1</f>
        <v>#REF!</v>
      </c>
      <c r="N473" s="124"/>
      <c r="O473" s="91">
        <f>P472+$P$1</f>
        <v>0.0008326342592592596</v>
      </c>
      <c r="P473" s="121"/>
      <c r="Y473" s="86">
        <f>Z472-1</f>
        <v>65</v>
      </c>
      <c r="Z473" s="115"/>
      <c r="AA473" s="90">
        <f>AB472+0.01</f>
        <v>8.12</v>
      </c>
      <c r="AB473" s="124"/>
      <c r="AC473" s="90">
        <f>AD472+0.01</f>
        <v>11.74</v>
      </c>
      <c r="AD473" s="124"/>
      <c r="AE473" s="90">
        <f>AF472+0.01</f>
        <v>16.96</v>
      </c>
      <c r="AF473" s="124"/>
      <c r="AG473" s="91">
        <f>AH472+$AM$3</f>
        <v>0.001756134259259258</v>
      </c>
      <c r="AH473" s="121"/>
      <c r="AI473" s="91">
        <f>AJ472+$AM$3</f>
        <v>0.002400671296296298</v>
      </c>
      <c r="AJ473" s="121"/>
      <c r="AK473" s="90">
        <f>AL472+0.01</f>
        <v>37.66440000000002</v>
      </c>
      <c r="AL473" s="124"/>
      <c r="AM473" s="91">
        <f>AN472+$AM$3</f>
        <v>0.000836226851851852</v>
      </c>
      <c r="AN473" s="121"/>
    </row>
    <row r="474" spans="1:40" ht="11.25">
      <c r="A474" s="72">
        <f>B474</f>
        <v>65</v>
      </c>
      <c r="B474" s="110">
        <v>65</v>
      </c>
      <c r="C474" s="107">
        <f>D474</f>
        <v>8.07</v>
      </c>
      <c r="D474" s="124">
        <v>8.07</v>
      </c>
      <c r="E474" s="107">
        <f>F474</f>
        <v>11.36</v>
      </c>
      <c r="F474" s="124">
        <v>11.36</v>
      </c>
      <c r="G474" s="107">
        <f>H474</f>
        <v>16.61</v>
      </c>
      <c r="H474" s="124">
        <v>16.61</v>
      </c>
      <c r="I474" s="91">
        <f>J474</f>
        <v>0.0016933796296296297</v>
      </c>
      <c r="J474" s="121">
        <v>0.0016933796296296297</v>
      </c>
      <c r="K474" s="91">
        <f>L474</f>
        <v>0.002272453703703706</v>
      </c>
      <c r="L474" s="121">
        <v>0.002272453703703706</v>
      </c>
      <c r="M474" s="107" t="e">
        <f>N474</f>
        <v>#REF!</v>
      </c>
      <c r="N474" s="124" t="e">
        <f>N476-(#REF!-#REF!)/50</f>
        <v>#REF!</v>
      </c>
      <c r="O474" s="91">
        <f>P474</f>
        <v>0.000833842592592593</v>
      </c>
      <c r="P474" s="121">
        <v>0.000833842592592593</v>
      </c>
      <c r="Y474" s="86">
        <f>Z474</f>
        <v>65</v>
      </c>
      <c r="Z474" s="115">
        <v>65</v>
      </c>
      <c r="AA474" s="90">
        <f>AB474</f>
        <v>8.13</v>
      </c>
      <c r="AB474" s="124">
        <v>8.13</v>
      </c>
      <c r="AC474" s="90">
        <f>AD474</f>
        <v>11.76</v>
      </c>
      <c r="AD474" s="124">
        <v>11.76</v>
      </c>
      <c r="AE474" s="90">
        <f>AF474</f>
        <v>16.98</v>
      </c>
      <c r="AF474" s="124">
        <v>16.98</v>
      </c>
      <c r="AG474" s="91">
        <f>AH474</f>
        <v>0.0017598379629629617</v>
      </c>
      <c r="AH474" s="121">
        <v>0.0017598379629629617</v>
      </c>
      <c r="AI474" s="91">
        <f>AJ474</f>
        <v>0.0024059027777777794</v>
      </c>
      <c r="AJ474" s="121">
        <v>0.0024059027777777794</v>
      </c>
      <c r="AK474" s="90">
        <f>AL474</f>
        <v>37.71600000000002</v>
      </c>
      <c r="AL474" s="124">
        <v>37.71600000000002</v>
      </c>
      <c r="AM474" s="91">
        <f>AN474</f>
        <v>0.0008373842592592594</v>
      </c>
      <c r="AN474" s="121">
        <v>0.0008373842592592594</v>
      </c>
    </row>
    <row r="475" spans="1:40" ht="11.25">
      <c r="A475" s="72">
        <f>B474-1</f>
        <v>64</v>
      </c>
      <c r="B475" s="110"/>
      <c r="C475" s="107">
        <f>D474+$O$1</f>
        <v>8.08</v>
      </c>
      <c r="D475" s="124"/>
      <c r="E475" s="107">
        <f>F474+$O$1</f>
        <v>11.37</v>
      </c>
      <c r="F475" s="124"/>
      <c r="G475" s="107">
        <f>H474+$O$1</f>
        <v>16.62</v>
      </c>
      <c r="H475" s="124"/>
      <c r="I475" s="91">
        <f>J474+$P$1</f>
        <v>0.0016934953703703706</v>
      </c>
      <c r="J475" s="121"/>
      <c r="K475" s="91">
        <f>L474+$P$1</f>
        <v>0.002272569444444447</v>
      </c>
      <c r="L475" s="121"/>
      <c r="M475" s="107" t="e">
        <f>N474+$O$1</f>
        <v>#REF!</v>
      </c>
      <c r="N475" s="124"/>
      <c r="O475" s="91">
        <f>P474+$P$1</f>
        <v>0.0008339583333333337</v>
      </c>
      <c r="P475" s="121"/>
      <c r="Y475" s="86">
        <f>Z474-1</f>
        <v>64</v>
      </c>
      <c r="Z475" s="115"/>
      <c r="AA475" s="90">
        <f>AB474+0.01</f>
        <v>8.14</v>
      </c>
      <c r="AB475" s="124"/>
      <c r="AC475" s="90">
        <f>AD474+0.01</f>
        <v>11.77</v>
      </c>
      <c r="AD475" s="124"/>
      <c r="AE475" s="90">
        <f>AF474+0.01</f>
        <v>16.990000000000002</v>
      </c>
      <c r="AF475" s="124"/>
      <c r="AG475" s="91">
        <f>AH474+$AM$3</f>
        <v>0.0017599537037037026</v>
      </c>
      <c r="AH475" s="121"/>
      <c r="AI475" s="91">
        <f>AJ474+$AM$3</f>
        <v>0.00240601851851852</v>
      </c>
      <c r="AJ475" s="121"/>
      <c r="AK475" s="90">
        <f>AL474+0.01</f>
        <v>37.72600000000002</v>
      </c>
      <c r="AL475" s="124"/>
      <c r="AM475" s="91">
        <f>AN474+$AM$3</f>
        <v>0.0008375000000000001</v>
      </c>
      <c r="AN475" s="121"/>
    </row>
    <row r="476" spans="1:40" ht="11.25">
      <c r="A476" s="72">
        <f>B476</f>
        <v>64</v>
      </c>
      <c r="B476" s="116">
        <v>64</v>
      </c>
      <c r="C476" s="107">
        <f>D476</f>
        <v>8.08</v>
      </c>
      <c r="D476" s="124">
        <v>8.08</v>
      </c>
      <c r="E476" s="107">
        <f>F476</f>
        <v>11.39</v>
      </c>
      <c r="F476" s="124">
        <v>11.39</v>
      </c>
      <c r="G476" s="107">
        <f>H476</f>
        <v>16.65</v>
      </c>
      <c r="H476" s="124">
        <v>16.65</v>
      </c>
      <c r="I476" s="91">
        <f>J476</f>
        <v>0.0016980185185185186</v>
      </c>
      <c r="J476" s="121">
        <v>0.0016980185185185186</v>
      </c>
      <c r="K476" s="91">
        <f>L476</f>
        <v>0.002278055555555558</v>
      </c>
      <c r="L476" s="121">
        <v>0.002278055555555558</v>
      </c>
      <c r="M476" s="107" t="e">
        <f>N476</f>
        <v>#REF!</v>
      </c>
      <c r="N476" s="124" t="e">
        <f>N478-(#REF!-#REF!)/50</f>
        <v>#REF!</v>
      </c>
      <c r="O476" s="91">
        <f>P476</f>
        <v>0.000835166666666667</v>
      </c>
      <c r="P476" s="121">
        <v>0.000835166666666667</v>
      </c>
      <c r="Y476" s="86">
        <f>Z476</f>
        <v>64</v>
      </c>
      <c r="Z476" s="115">
        <v>64</v>
      </c>
      <c r="AA476" s="90">
        <f>AB476</f>
        <v>8.14</v>
      </c>
      <c r="AB476" s="124">
        <v>8.14</v>
      </c>
      <c r="AC476" s="90">
        <f>AD476</f>
        <v>11.78</v>
      </c>
      <c r="AD476" s="124">
        <v>11.78</v>
      </c>
      <c r="AE476" s="90">
        <f>AF476</f>
        <v>17.01</v>
      </c>
      <c r="AF476" s="124">
        <v>17.01</v>
      </c>
      <c r="AG476" s="91">
        <f>AH476</f>
        <v>0.0017636574074074063</v>
      </c>
      <c r="AH476" s="121">
        <v>0.0017636574074074063</v>
      </c>
      <c r="AI476" s="91">
        <f>AJ476</f>
        <v>0.0024112500000000015</v>
      </c>
      <c r="AJ476" s="121">
        <v>0.0024112500000000015</v>
      </c>
      <c r="AK476" s="90">
        <f>AL476</f>
        <v>37.77760000000002</v>
      </c>
      <c r="AL476" s="124">
        <v>37.77760000000002</v>
      </c>
      <c r="AM476" s="91">
        <f>AN476</f>
        <v>0.0008386574074074075</v>
      </c>
      <c r="AN476" s="121">
        <v>0.0008386574074074075</v>
      </c>
    </row>
    <row r="477" spans="1:40" ht="11.25">
      <c r="A477" s="72">
        <f>B476-1</f>
        <v>63</v>
      </c>
      <c r="B477" s="116"/>
      <c r="C477" s="107">
        <f>D476+$O$1</f>
        <v>8.09</v>
      </c>
      <c r="D477" s="124"/>
      <c r="E477" s="107">
        <f>F476+$O$1</f>
        <v>11.4</v>
      </c>
      <c r="F477" s="124"/>
      <c r="G477" s="107">
        <f>H476+$O$1</f>
        <v>16.66</v>
      </c>
      <c r="H477" s="124"/>
      <c r="I477" s="91">
        <f>J476+$P$1</f>
        <v>0.0016981342592592595</v>
      </c>
      <c r="J477" s="121"/>
      <c r="K477" s="91">
        <f>L476+$P$1</f>
        <v>0.0022781712962962985</v>
      </c>
      <c r="L477" s="121"/>
      <c r="M477" s="107" t="e">
        <f>N476+$O$1</f>
        <v>#REF!</v>
      </c>
      <c r="N477" s="124"/>
      <c r="O477" s="91">
        <f>P476+$P$1</f>
        <v>0.0008352824074074077</v>
      </c>
      <c r="P477" s="121"/>
      <c r="Y477" s="86">
        <f>Z476-1</f>
        <v>63</v>
      </c>
      <c r="Z477" s="115"/>
      <c r="AA477" s="90">
        <f>AB476+0.01</f>
        <v>8.15</v>
      </c>
      <c r="AB477" s="124"/>
      <c r="AC477" s="90">
        <f>AD476+0.01</f>
        <v>11.79</v>
      </c>
      <c r="AD477" s="124"/>
      <c r="AE477" s="90">
        <f>AF476+0.01</f>
        <v>17.020000000000003</v>
      </c>
      <c r="AF477" s="124"/>
      <c r="AG477" s="91">
        <f>AH476+$AM$3</f>
        <v>0.0017637731481481471</v>
      </c>
      <c r="AH477" s="121"/>
      <c r="AI477" s="91">
        <f>AJ476+$AM$3</f>
        <v>0.002411365740740742</v>
      </c>
      <c r="AJ477" s="121"/>
      <c r="AK477" s="90">
        <f>AL476+0.01</f>
        <v>37.78760000000002</v>
      </c>
      <c r="AL477" s="124"/>
      <c r="AM477" s="91">
        <f>AN476+$AM$3</f>
        <v>0.0008387731481481483</v>
      </c>
      <c r="AN477" s="121"/>
    </row>
    <row r="478" spans="1:40" ht="11.25">
      <c r="A478" s="72">
        <f>B478</f>
        <v>63</v>
      </c>
      <c r="B478" s="110">
        <v>63</v>
      </c>
      <c r="C478" s="107">
        <f>D478</f>
        <v>8.1</v>
      </c>
      <c r="D478" s="124">
        <v>8.1</v>
      </c>
      <c r="E478" s="107">
        <f>F478</f>
        <v>11.42</v>
      </c>
      <c r="F478" s="124">
        <v>11.42</v>
      </c>
      <c r="G478" s="107">
        <f>H478</f>
        <v>16.68</v>
      </c>
      <c r="H478" s="124">
        <v>16.68</v>
      </c>
      <c r="I478" s="91">
        <f>J478</f>
        <v>0.0017026574074074075</v>
      </c>
      <c r="J478" s="121">
        <v>0.0017026574074074075</v>
      </c>
      <c r="K478" s="91">
        <f>L478</f>
        <v>0.0022836574074074096</v>
      </c>
      <c r="L478" s="121">
        <v>0.0022836574074074096</v>
      </c>
      <c r="M478" s="107" t="e">
        <f>N478</f>
        <v>#REF!</v>
      </c>
      <c r="N478" s="124" t="e">
        <f>N480-(#REF!-#REF!)/50</f>
        <v>#REF!</v>
      </c>
      <c r="O478" s="91">
        <f>P478</f>
        <v>0.000836490740740741</v>
      </c>
      <c r="P478" s="121">
        <v>0.000836490740740741</v>
      </c>
      <c r="Y478" s="86">
        <f>Z478</f>
        <v>63</v>
      </c>
      <c r="Z478" s="115">
        <v>63</v>
      </c>
      <c r="AA478" s="90">
        <f>AB478</f>
        <v>8.16</v>
      </c>
      <c r="AB478" s="124">
        <v>8.16</v>
      </c>
      <c r="AC478" s="90">
        <f>AD478</f>
        <v>11.81</v>
      </c>
      <c r="AD478" s="124">
        <v>11.81</v>
      </c>
      <c r="AE478" s="90">
        <f>AF478</f>
        <v>17.04</v>
      </c>
      <c r="AF478" s="124">
        <v>17.04</v>
      </c>
      <c r="AG478" s="91">
        <f>AH478</f>
        <v>0.0017674768518518508</v>
      </c>
      <c r="AH478" s="121">
        <v>0.0017674768518518508</v>
      </c>
      <c r="AI478" s="91">
        <f>AJ478</f>
        <v>0.0024165972222222236</v>
      </c>
      <c r="AJ478" s="121">
        <v>0.0024165972222222236</v>
      </c>
      <c r="AK478" s="90">
        <f>AL478</f>
        <v>37.83920000000002</v>
      </c>
      <c r="AL478" s="124">
        <v>37.83920000000002</v>
      </c>
      <c r="AM478" s="91">
        <f>AN478</f>
        <v>0.0008399305555555557</v>
      </c>
      <c r="AN478" s="121">
        <v>0.0008399305555555557</v>
      </c>
    </row>
    <row r="479" spans="1:40" ht="11.25">
      <c r="A479" s="72">
        <f>B478-1</f>
        <v>62</v>
      </c>
      <c r="B479" s="110"/>
      <c r="C479" s="107">
        <f>D478+$O$1</f>
        <v>8.11</v>
      </c>
      <c r="D479" s="124"/>
      <c r="E479" s="107">
        <f>F478+$O$1</f>
        <v>11.43</v>
      </c>
      <c r="F479" s="124"/>
      <c r="G479" s="107">
        <f>H478+$O$1</f>
        <v>16.69</v>
      </c>
      <c r="H479" s="124"/>
      <c r="I479" s="91">
        <f>J478+$P$1</f>
        <v>0.0017027731481481484</v>
      </c>
      <c r="J479" s="121"/>
      <c r="K479" s="91">
        <f>L478+$P$1</f>
        <v>0.0022837731481481502</v>
      </c>
      <c r="L479" s="121"/>
      <c r="M479" s="107" t="e">
        <f>N478+$O$1</f>
        <v>#REF!</v>
      </c>
      <c r="N479" s="124"/>
      <c r="O479" s="91">
        <f>P478+$P$1</f>
        <v>0.0008366064814814818</v>
      </c>
      <c r="P479" s="121"/>
      <c r="Y479" s="86">
        <f>Z478-1</f>
        <v>62</v>
      </c>
      <c r="Z479" s="115"/>
      <c r="AA479" s="90">
        <f>AB478+0.01</f>
        <v>8.17</v>
      </c>
      <c r="AB479" s="124"/>
      <c r="AC479" s="90">
        <f>AD478+0.01</f>
        <v>11.82</v>
      </c>
      <c r="AD479" s="124"/>
      <c r="AE479" s="90">
        <f>AF478+0.01</f>
        <v>17.05</v>
      </c>
      <c r="AF479" s="124"/>
      <c r="AG479" s="91">
        <f>AH478+$AM$3</f>
        <v>0.0017675925925925917</v>
      </c>
      <c r="AH479" s="121"/>
      <c r="AI479" s="91">
        <f>AJ478+$AM$3</f>
        <v>0.0024167129629629643</v>
      </c>
      <c r="AJ479" s="121"/>
      <c r="AK479" s="90">
        <f>AL478+0.01</f>
        <v>37.84920000000002</v>
      </c>
      <c r="AL479" s="124"/>
      <c r="AM479" s="91">
        <f>AN478+$AM$3</f>
        <v>0.0008400462962962964</v>
      </c>
      <c r="AN479" s="121"/>
    </row>
    <row r="480" spans="1:40" ht="11.25">
      <c r="A480" s="72">
        <f>B480</f>
        <v>62</v>
      </c>
      <c r="B480" s="110">
        <v>62</v>
      </c>
      <c r="C480" s="107">
        <f>D480</f>
        <v>8.12</v>
      </c>
      <c r="D480" s="124">
        <v>8.12</v>
      </c>
      <c r="E480" s="107">
        <f>F480</f>
        <v>11.44</v>
      </c>
      <c r="F480" s="124">
        <v>11.44</v>
      </c>
      <c r="G480" s="107">
        <f>H480</f>
        <v>16.72</v>
      </c>
      <c r="H480" s="124">
        <v>16.72</v>
      </c>
      <c r="I480" s="91">
        <f>J480</f>
        <v>0.0017072962962962964</v>
      </c>
      <c r="J480" s="121">
        <v>0.0017072962962962964</v>
      </c>
      <c r="K480" s="91">
        <f>L480</f>
        <v>0.0022892592592592613</v>
      </c>
      <c r="L480" s="121">
        <v>0.0022892592592592613</v>
      </c>
      <c r="M480" s="107" t="e">
        <f>N480</f>
        <v>#REF!</v>
      </c>
      <c r="N480" s="124" t="e">
        <f>N482-(#REF!-#REF!)/50</f>
        <v>#REF!</v>
      </c>
      <c r="O480" s="91">
        <f>P480</f>
        <v>0.0008378148148148151</v>
      </c>
      <c r="P480" s="121">
        <v>0.0008378148148148151</v>
      </c>
      <c r="Y480" s="86">
        <f>Z480</f>
        <v>62</v>
      </c>
      <c r="Z480" s="115">
        <v>62</v>
      </c>
      <c r="AA480" s="90">
        <f>AB480</f>
        <v>8.18</v>
      </c>
      <c r="AB480" s="124">
        <v>8.18</v>
      </c>
      <c r="AC480" s="90">
        <f>AD480</f>
        <v>11.83</v>
      </c>
      <c r="AD480" s="124">
        <v>11.83</v>
      </c>
      <c r="AE480" s="90">
        <f>AF480</f>
        <v>17.07</v>
      </c>
      <c r="AF480" s="124">
        <v>17.07</v>
      </c>
      <c r="AG480" s="91">
        <f>AH480</f>
        <v>0.0017712962962962953</v>
      </c>
      <c r="AH480" s="121">
        <v>0.0017712962962962953</v>
      </c>
      <c r="AI480" s="91">
        <f>AJ480</f>
        <v>0.0024219444444444457</v>
      </c>
      <c r="AJ480" s="121">
        <v>0.0024219444444444457</v>
      </c>
      <c r="AK480" s="90">
        <f>AL480</f>
        <v>37.90080000000002</v>
      </c>
      <c r="AL480" s="124">
        <v>37.90080000000002</v>
      </c>
      <c r="AM480" s="91">
        <f>AN480</f>
        <v>0.0008412037037037038</v>
      </c>
      <c r="AN480" s="121">
        <v>0.0008412037037037038</v>
      </c>
    </row>
    <row r="481" spans="1:40" ht="11.25">
      <c r="A481" s="72">
        <f>B480-1</f>
        <v>61</v>
      </c>
      <c r="B481" s="110"/>
      <c r="C481" s="107">
        <f>D480+$O$1</f>
        <v>8.129999999999999</v>
      </c>
      <c r="D481" s="124"/>
      <c r="E481" s="107">
        <f>F480+$O$1</f>
        <v>11.45</v>
      </c>
      <c r="F481" s="124"/>
      <c r="G481" s="107">
        <f>H480+$O$1</f>
        <v>16.73</v>
      </c>
      <c r="H481" s="124"/>
      <c r="I481" s="91">
        <f>J480+$P$1</f>
        <v>0.0017074120370370372</v>
      </c>
      <c r="J481" s="121"/>
      <c r="K481" s="91">
        <f>L480+$P$1</f>
        <v>0.002289375000000002</v>
      </c>
      <c r="L481" s="121"/>
      <c r="M481" s="107" t="e">
        <f>N480+$O$1</f>
        <v>#REF!</v>
      </c>
      <c r="N481" s="124"/>
      <c r="O481" s="91">
        <f>P480+$P$1</f>
        <v>0.0008379305555555558</v>
      </c>
      <c r="P481" s="121"/>
      <c r="Y481" s="86">
        <f>Z480-1</f>
        <v>61</v>
      </c>
      <c r="Z481" s="115"/>
      <c r="AA481" s="90">
        <f>AB480+0.01</f>
        <v>8.19</v>
      </c>
      <c r="AB481" s="124"/>
      <c r="AC481" s="90">
        <f>AD480+0.01</f>
        <v>11.84</v>
      </c>
      <c r="AD481" s="124"/>
      <c r="AE481" s="90">
        <f>AF480+0.01</f>
        <v>17.080000000000002</v>
      </c>
      <c r="AF481" s="124"/>
      <c r="AG481" s="91">
        <f>AH480+$AM$3</f>
        <v>0.0017714120370370362</v>
      </c>
      <c r="AH481" s="121"/>
      <c r="AI481" s="91">
        <f>AJ480+$AM$3</f>
        <v>0.0024220601851851864</v>
      </c>
      <c r="AJ481" s="121"/>
      <c r="AK481" s="90">
        <f>AL480+0.01</f>
        <v>37.910800000000016</v>
      </c>
      <c r="AL481" s="124"/>
      <c r="AM481" s="91">
        <f>AN480+$AM$3</f>
        <v>0.0008413194444444446</v>
      </c>
      <c r="AN481" s="121"/>
    </row>
    <row r="482" spans="1:40" ht="11.25">
      <c r="A482" s="72">
        <f>B482</f>
        <v>61</v>
      </c>
      <c r="B482" s="116">
        <v>61</v>
      </c>
      <c r="C482" s="107">
        <f>D482</f>
        <v>8.13</v>
      </c>
      <c r="D482" s="124">
        <v>8.13</v>
      </c>
      <c r="E482" s="107">
        <f>F482</f>
        <v>11.47</v>
      </c>
      <c r="F482" s="124">
        <v>11.47</v>
      </c>
      <c r="G482" s="107">
        <f>H482</f>
        <v>16.75</v>
      </c>
      <c r="H482" s="124">
        <v>16.75</v>
      </c>
      <c r="I482" s="91">
        <f>J482</f>
        <v>0.0017119351851851853</v>
      </c>
      <c r="J482" s="121">
        <v>0.0017119351851851853</v>
      </c>
      <c r="K482" s="91">
        <f>L482</f>
        <v>0.002294861111111113</v>
      </c>
      <c r="L482" s="121">
        <v>0.002294861111111113</v>
      </c>
      <c r="M482" s="107" t="e">
        <f>N482</f>
        <v>#REF!</v>
      </c>
      <c r="N482" s="124" t="e">
        <f>N484-(#REF!-#REF!)/50</f>
        <v>#REF!</v>
      </c>
      <c r="O482" s="91">
        <f>P482</f>
        <v>0.0008391388888888892</v>
      </c>
      <c r="P482" s="121">
        <v>0.0008391388888888892</v>
      </c>
      <c r="Y482" s="86">
        <f>Z482</f>
        <v>61</v>
      </c>
      <c r="Z482" s="115">
        <v>61</v>
      </c>
      <c r="AA482" s="90">
        <f>AB482</f>
        <v>8.19</v>
      </c>
      <c r="AB482" s="124">
        <v>8.19</v>
      </c>
      <c r="AC482" s="90">
        <f>AD482</f>
        <v>11.86</v>
      </c>
      <c r="AD482" s="124">
        <v>11.86</v>
      </c>
      <c r="AE482" s="90">
        <f>AF482</f>
        <v>17.1</v>
      </c>
      <c r="AF482" s="124">
        <v>17.1</v>
      </c>
      <c r="AG482" s="91">
        <f>AH482</f>
        <v>0.0017751157407407399</v>
      </c>
      <c r="AH482" s="121">
        <v>0.0017751157407407399</v>
      </c>
      <c r="AI482" s="91">
        <f>AJ482</f>
        <v>0.002427291666666668</v>
      </c>
      <c r="AJ482" s="121">
        <v>0.002427291666666668</v>
      </c>
      <c r="AK482" s="90">
        <f>AL482</f>
        <v>37.96240000000002</v>
      </c>
      <c r="AL482" s="124">
        <v>37.96240000000002</v>
      </c>
      <c r="AM482" s="91">
        <f>AN482</f>
        <v>0.000842476851851852</v>
      </c>
      <c r="AN482" s="121">
        <v>0.000842476851851852</v>
      </c>
    </row>
    <row r="483" spans="1:40" ht="11.25">
      <c r="A483" s="72">
        <f>B482-1</f>
        <v>60</v>
      </c>
      <c r="B483" s="116"/>
      <c r="C483" s="107">
        <f>D482+$O$1</f>
        <v>8.14</v>
      </c>
      <c r="D483" s="124"/>
      <c r="E483" s="107">
        <f>F482+$O$1</f>
        <v>11.48</v>
      </c>
      <c r="F483" s="124"/>
      <c r="G483" s="107">
        <f>H482+$O$1</f>
        <v>16.76</v>
      </c>
      <c r="H483" s="124"/>
      <c r="I483" s="91">
        <f>J482+$P$1</f>
        <v>0.0017120509259259261</v>
      </c>
      <c r="J483" s="121"/>
      <c r="K483" s="91">
        <f>L482+$P$1</f>
        <v>0.0022949768518518536</v>
      </c>
      <c r="L483" s="121"/>
      <c r="M483" s="107" t="e">
        <f>N482+$O$1</f>
        <v>#REF!</v>
      </c>
      <c r="N483" s="124"/>
      <c r="O483" s="91">
        <f>P482+$P$1</f>
        <v>0.0008392546296296299</v>
      </c>
      <c r="P483" s="121"/>
      <c r="Y483" s="86">
        <f>Z482-1</f>
        <v>60</v>
      </c>
      <c r="Z483" s="115"/>
      <c r="AA483" s="90">
        <f>AB482+0.01</f>
        <v>8.2</v>
      </c>
      <c r="AB483" s="124"/>
      <c r="AC483" s="90">
        <f>AD482+0.01</f>
        <v>11.87</v>
      </c>
      <c r="AD483" s="124"/>
      <c r="AE483" s="90">
        <f>AF482+0.01</f>
        <v>17.110000000000003</v>
      </c>
      <c r="AF483" s="124"/>
      <c r="AG483" s="91">
        <f>AH482+$AM$3</f>
        <v>0.0017752314814814807</v>
      </c>
      <c r="AH483" s="121"/>
      <c r="AI483" s="91">
        <f>AJ482+$AM$3</f>
        <v>0.0024274074074074085</v>
      </c>
      <c r="AJ483" s="121"/>
      <c r="AK483" s="90">
        <f>AL482+0.01</f>
        <v>37.972400000000015</v>
      </c>
      <c r="AL483" s="124"/>
      <c r="AM483" s="91">
        <f>AN482+$AM$3</f>
        <v>0.0008425925925925927</v>
      </c>
      <c r="AN483" s="121"/>
    </row>
    <row r="484" spans="1:40" ht="11.25">
      <c r="A484" s="72">
        <f>B484</f>
        <v>60</v>
      </c>
      <c r="B484" s="110">
        <v>60</v>
      </c>
      <c r="C484" s="107">
        <f>D484</f>
        <v>8.15</v>
      </c>
      <c r="D484" s="124">
        <v>8.15</v>
      </c>
      <c r="E484" s="107">
        <f>F484</f>
        <v>11.5</v>
      </c>
      <c r="F484" s="124">
        <v>11.5</v>
      </c>
      <c r="G484" s="107">
        <f>H484</f>
        <v>16.79</v>
      </c>
      <c r="H484" s="124">
        <v>16.79</v>
      </c>
      <c r="I484" s="91">
        <f>J484</f>
        <v>0.0017165740740740741</v>
      </c>
      <c r="J484" s="121">
        <v>0.0017165740740740741</v>
      </c>
      <c r="K484" s="91">
        <f>L484</f>
        <v>0.0023004629629629647</v>
      </c>
      <c r="L484" s="121">
        <v>0.0023004629629629647</v>
      </c>
      <c r="M484" s="107" t="e">
        <f>N484</f>
        <v>#REF!</v>
      </c>
      <c r="N484" s="124" t="e">
        <f>N486-(#REF!-#REF!)/50</f>
        <v>#REF!</v>
      </c>
      <c r="O484" s="91">
        <f>P484</f>
        <v>0.0008404629629629632</v>
      </c>
      <c r="P484" s="121">
        <v>0.0008404629629629632</v>
      </c>
      <c r="Y484" s="86">
        <f>Z484</f>
        <v>60</v>
      </c>
      <c r="Z484" s="115">
        <v>60</v>
      </c>
      <c r="AA484" s="90">
        <f>AB484</f>
        <v>8.21</v>
      </c>
      <c r="AB484" s="124">
        <v>8.21</v>
      </c>
      <c r="AC484" s="90">
        <f>AD484</f>
        <v>11.88</v>
      </c>
      <c r="AD484" s="124">
        <v>11.88</v>
      </c>
      <c r="AE484" s="90">
        <f>AF484</f>
        <v>17.13</v>
      </c>
      <c r="AF484" s="124">
        <v>17.13</v>
      </c>
      <c r="AG484" s="91">
        <f>AH484</f>
        <v>0.0017789351851851844</v>
      </c>
      <c r="AH484" s="121">
        <v>0.0017789351851851844</v>
      </c>
      <c r="AI484" s="91">
        <f>AJ484</f>
        <v>0.00243263888888889</v>
      </c>
      <c r="AJ484" s="121">
        <v>0.00243263888888889</v>
      </c>
      <c r="AK484" s="90">
        <f>AL484</f>
        <v>38.024000000000015</v>
      </c>
      <c r="AL484" s="124">
        <v>38.024000000000015</v>
      </c>
      <c r="AM484" s="91">
        <f>AN484</f>
        <v>0.0008437500000000001</v>
      </c>
      <c r="AN484" s="121">
        <v>0.0008437500000000001</v>
      </c>
    </row>
    <row r="485" spans="1:40" ht="11.25">
      <c r="A485" s="72">
        <f>B484-1</f>
        <v>59</v>
      </c>
      <c r="B485" s="110"/>
      <c r="C485" s="107">
        <f>D484+$O$1</f>
        <v>8.16</v>
      </c>
      <c r="D485" s="124"/>
      <c r="E485" s="107">
        <f>F484+$O$1</f>
        <v>11.51</v>
      </c>
      <c r="F485" s="124"/>
      <c r="G485" s="107">
        <f>H484+$O$1</f>
        <v>16.8</v>
      </c>
      <c r="H485" s="124"/>
      <c r="I485" s="91">
        <f>J484+$P$1</f>
        <v>0.001716689814814815</v>
      </c>
      <c r="J485" s="121"/>
      <c r="K485" s="91">
        <f>L484+$P$1</f>
        <v>0.0023005787037037053</v>
      </c>
      <c r="L485" s="121"/>
      <c r="M485" s="107" t="e">
        <f>N484+$O$1</f>
        <v>#REF!</v>
      </c>
      <c r="N485" s="124"/>
      <c r="O485" s="91">
        <f>P484+$P$1</f>
        <v>0.000840578703703704</v>
      </c>
      <c r="P485" s="121"/>
      <c r="Y485" s="86">
        <f>Z484-1</f>
        <v>59</v>
      </c>
      <c r="Z485" s="115"/>
      <c r="AA485" s="90">
        <f>AB484+0.01</f>
        <v>8.22</v>
      </c>
      <c r="AB485" s="124"/>
      <c r="AC485" s="90">
        <f>AD484+0.01</f>
        <v>11.89</v>
      </c>
      <c r="AD485" s="124"/>
      <c r="AE485" s="90">
        <f>AF484+0.01</f>
        <v>17.14</v>
      </c>
      <c r="AF485" s="124"/>
      <c r="AG485" s="91">
        <f>AH484+$AM$3</f>
        <v>0.0017790509259259252</v>
      </c>
      <c r="AH485" s="121"/>
      <c r="AI485" s="91">
        <f>AJ484+$AM$3</f>
        <v>0.0024327546296296306</v>
      </c>
      <c r="AJ485" s="121"/>
      <c r="AK485" s="90">
        <f>AL484+0.01</f>
        <v>38.03400000000001</v>
      </c>
      <c r="AL485" s="124"/>
      <c r="AM485" s="91">
        <f>AN484+$AM$3</f>
        <v>0.0008438657407407408</v>
      </c>
      <c r="AN485" s="121"/>
    </row>
    <row r="486" spans="1:40" ht="11.25">
      <c r="A486" s="72">
        <f>B486</f>
        <v>59</v>
      </c>
      <c r="B486" s="110">
        <v>59</v>
      </c>
      <c r="C486" s="107">
        <f>D486</f>
        <v>8.16</v>
      </c>
      <c r="D486" s="124">
        <v>8.16</v>
      </c>
      <c r="E486" s="107">
        <f>F486</f>
        <v>11.52</v>
      </c>
      <c r="F486" s="124">
        <v>11.52</v>
      </c>
      <c r="G486" s="107">
        <f>H486</f>
        <v>16.82</v>
      </c>
      <c r="H486" s="124">
        <v>16.82</v>
      </c>
      <c r="I486" s="91">
        <f>J486</f>
        <v>0.001721212962962963</v>
      </c>
      <c r="J486" s="121">
        <v>0.001721212962962963</v>
      </c>
      <c r="K486" s="91">
        <f>L486</f>
        <v>0.0023060648148148163</v>
      </c>
      <c r="L486" s="121">
        <v>0.0023060648148148163</v>
      </c>
      <c r="M486" s="107" t="e">
        <f>N486</f>
        <v>#REF!</v>
      </c>
      <c r="N486" s="124" t="e">
        <f>N488-(#REF!-#REF!)/50</f>
        <v>#REF!</v>
      </c>
      <c r="O486" s="91">
        <f>P486</f>
        <v>0.0008417870370370373</v>
      </c>
      <c r="P486" s="121">
        <v>0.0008417870370370373</v>
      </c>
      <c r="Y486" s="86">
        <f>Z486</f>
        <v>59</v>
      </c>
      <c r="Z486" s="115">
        <v>59</v>
      </c>
      <c r="AA486" s="90">
        <f>AB486</f>
        <v>8.22</v>
      </c>
      <c r="AB486" s="124">
        <v>8.22</v>
      </c>
      <c r="AC486" s="90">
        <f>AD486</f>
        <v>11.91</v>
      </c>
      <c r="AD486" s="124">
        <v>11.91</v>
      </c>
      <c r="AE486" s="90">
        <f>AF486</f>
        <v>17.16</v>
      </c>
      <c r="AF486" s="124">
        <v>17.16</v>
      </c>
      <c r="AG486" s="91">
        <f>AH486</f>
        <v>0.001782754629629629</v>
      </c>
      <c r="AH486" s="121">
        <v>0.001782754629629629</v>
      </c>
      <c r="AI486" s="91">
        <f>AJ486</f>
        <v>0.002437986111111112</v>
      </c>
      <c r="AJ486" s="121">
        <v>0.002437986111111112</v>
      </c>
      <c r="AK486" s="90">
        <f>AL486</f>
        <v>38.085600000000014</v>
      </c>
      <c r="AL486" s="124">
        <v>38.085600000000014</v>
      </c>
      <c r="AM486" s="91">
        <f>AN486</f>
        <v>0.0008450231481481482</v>
      </c>
      <c r="AN486" s="121">
        <v>0.0008450231481481482</v>
      </c>
    </row>
    <row r="487" spans="1:40" ht="11.25">
      <c r="A487" s="72">
        <f>B486-1</f>
        <v>58</v>
      </c>
      <c r="B487" s="110"/>
      <c r="C487" s="107">
        <f>D486+$O$1</f>
        <v>8.17</v>
      </c>
      <c r="D487" s="124"/>
      <c r="E487" s="107">
        <f>F486+$O$1</f>
        <v>11.53</v>
      </c>
      <c r="F487" s="124"/>
      <c r="G487" s="107">
        <f>H486+$O$1</f>
        <v>16.830000000000002</v>
      </c>
      <c r="H487" s="124"/>
      <c r="I487" s="91">
        <f>J486+$P$1</f>
        <v>0.0017213287037037039</v>
      </c>
      <c r="J487" s="121"/>
      <c r="K487" s="91">
        <f>L486+$P$1</f>
        <v>0.002306180555555557</v>
      </c>
      <c r="L487" s="121"/>
      <c r="M487" s="107" t="e">
        <f>N486+$O$1</f>
        <v>#REF!</v>
      </c>
      <c r="N487" s="124"/>
      <c r="O487" s="91">
        <f>P486+$P$1</f>
        <v>0.000841902777777778</v>
      </c>
      <c r="P487" s="121"/>
      <c r="Y487" s="86">
        <f>Z486-1</f>
        <v>58</v>
      </c>
      <c r="Z487" s="115"/>
      <c r="AA487" s="90">
        <f>AB486+0.01</f>
        <v>8.23</v>
      </c>
      <c r="AB487" s="124"/>
      <c r="AC487" s="90">
        <f>AD486+0.01</f>
        <v>11.92</v>
      </c>
      <c r="AD487" s="124"/>
      <c r="AE487" s="90">
        <f>AF486+0.01</f>
        <v>17.17</v>
      </c>
      <c r="AF487" s="124"/>
      <c r="AG487" s="91">
        <f>AH486+$AM$3</f>
        <v>0.0017828703703703698</v>
      </c>
      <c r="AH487" s="121"/>
      <c r="AI487" s="91">
        <f>AJ486+$AM$3</f>
        <v>0.0024381018518518528</v>
      </c>
      <c r="AJ487" s="121"/>
      <c r="AK487" s="90">
        <f>AL486+0.01</f>
        <v>38.09560000000001</v>
      </c>
      <c r="AL487" s="124"/>
      <c r="AM487" s="91">
        <f>AN486+$AM$3</f>
        <v>0.000845138888888889</v>
      </c>
      <c r="AN487" s="121"/>
    </row>
    <row r="488" spans="1:40" ht="11.25">
      <c r="A488" s="72">
        <f>B488</f>
        <v>58</v>
      </c>
      <c r="B488" s="116">
        <v>58</v>
      </c>
      <c r="C488" s="107">
        <f>D488</f>
        <v>8.18</v>
      </c>
      <c r="D488" s="124">
        <v>8.18</v>
      </c>
      <c r="E488" s="107">
        <f>F488</f>
        <v>11.55</v>
      </c>
      <c r="F488" s="124">
        <v>11.55</v>
      </c>
      <c r="G488" s="107">
        <f>H488</f>
        <v>16.85</v>
      </c>
      <c r="H488" s="124">
        <v>16.85</v>
      </c>
      <c r="I488" s="91">
        <f>J488</f>
        <v>0.001725851851851852</v>
      </c>
      <c r="J488" s="121">
        <v>0.001725851851851852</v>
      </c>
      <c r="K488" s="91">
        <f>L488</f>
        <v>0.002311666666666668</v>
      </c>
      <c r="L488" s="121">
        <v>0.002311666666666668</v>
      </c>
      <c r="M488" s="107" t="e">
        <f>N488</f>
        <v>#REF!</v>
      </c>
      <c r="N488" s="124" t="e">
        <f>N490-(#REF!-#REF!)/50</f>
        <v>#REF!</v>
      </c>
      <c r="O488" s="91">
        <f>P488</f>
        <v>0.0008431111111111113</v>
      </c>
      <c r="P488" s="121">
        <v>0.0008431111111111113</v>
      </c>
      <c r="Y488" s="86">
        <f>Z488</f>
        <v>58</v>
      </c>
      <c r="Z488" s="115">
        <v>58</v>
      </c>
      <c r="AA488" s="90">
        <f>AB488</f>
        <v>8.24</v>
      </c>
      <c r="AB488" s="124">
        <v>8.24</v>
      </c>
      <c r="AC488" s="90">
        <f>AD488</f>
        <v>11.93</v>
      </c>
      <c r="AD488" s="124">
        <v>11.93</v>
      </c>
      <c r="AE488" s="90">
        <f>AF488</f>
        <v>17.19</v>
      </c>
      <c r="AF488" s="124">
        <v>17.19</v>
      </c>
      <c r="AG488" s="91">
        <f>AH488</f>
        <v>0.0017865740740740735</v>
      </c>
      <c r="AH488" s="121">
        <v>0.0017865740740740735</v>
      </c>
      <c r="AI488" s="91">
        <f>AJ488</f>
        <v>0.0024433333333333342</v>
      </c>
      <c r="AJ488" s="121">
        <v>0.0024433333333333342</v>
      </c>
      <c r="AK488" s="90">
        <f>AL488</f>
        <v>38.14720000000001</v>
      </c>
      <c r="AL488" s="124">
        <v>38.14720000000001</v>
      </c>
      <c r="AM488" s="91">
        <f>AN488</f>
        <v>0.0008462962962962964</v>
      </c>
      <c r="AN488" s="121">
        <v>0.0008462962962962964</v>
      </c>
    </row>
    <row r="489" spans="1:40" ht="11.25">
      <c r="A489" s="72">
        <f>B488-1</f>
        <v>57</v>
      </c>
      <c r="B489" s="116"/>
      <c r="C489" s="107">
        <f>D488+$O$1</f>
        <v>8.19</v>
      </c>
      <c r="D489" s="124"/>
      <c r="E489" s="107">
        <f>F488+$O$1</f>
        <v>11.56</v>
      </c>
      <c r="F489" s="124"/>
      <c r="G489" s="107">
        <f>H488+$O$1</f>
        <v>16.860000000000003</v>
      </c>
      <c r="H489" s="124"/>
      <c r="I489" s="91">
        <f>J488+$P$1</f>
        <v>0.0017259675925925927</v>
      </c>
      <c r="J489" s="121"/>
      <c r="K489" s="91">
        <f>L488+$P$1</f>
        <v>0.0023117824074074087</v>
      </c>
      <c r="L489" s="121"/>
      <c r="M489" s="107" t="e">
        <f>N488+$O$1</f>
        <v>#REF!</v>
      </c>
      <c r="N489" s="124"/>
      <c r="O489" s="91">
        <f>P488+$P$1</f>
        <v>0.0008432268518518521</v>
      </c>
      <c r="P489" s="121"/>
      <c r="Y489" s="86">
        <f>Z488-1</f>
        <v>57</v>
      </c>
      <c r="Z489" s="115"/>
      <c r="AA489" s="90">
        <f>AB488+0.01</f>
        <v>8.25</v>
      </c>
      <c r="AB489" s="124"/>
      <c r="AC489" s="90">
        <f>AD488+0.01</f>
        <v>11.94</v>
      </c>
      <c r="AD489" s="124"/>
      <c r="AE489" s="90">
        <f>AF488+0.01</f>
        <v>17.200000000000003</v>
      </c>
      <c r="AF489" s="124"/>
      <c r="AG489" s="91">
        <f>AH488+$AM$3</f>
        <v>0.0017866898148148143</v>
      </c>
      <c r="AH489" s="121"/>
      <c r="AI489" s="91">
        <f>AJ488+$AM$3</f>
        <v>0.002443449074074075</v>
      </c>
      <c r="AJ489" s="121"/>
      <c r="AK489" s="90">
        <f>AL488+0.01</f>
        <v>38.15720000000001</v>
      </c>
      <c r="AL489" s="124"/>
      <c r="AM489" s="91">
        <f>AN488+$AM$3</f>
        <v>0.0008464120370370371</v>
      </c>
      <c r="AN489" s="121"/>
    </row>
    <row r="490" spans="1:40" ht="11.25">
      <c r="A490" s="72">
        <f>B490</f>
        <v>57</v>
      </c>
      <c r="B490" s="110">
        <v>57</v>
      </c>
      <c r="C490" s="107">
        <f>D490</f>
        <v>8.2</v>
      </c>
      <c r="D490" s="124">
        <v>8.2</v>
      </c>
      <c r="E490" s="107">
        <f>F490</f>
        <v>11.58</v>
      </c>
      <c r="F490" s="124">
        <v>11.58</v>
      </c>
      <c r="G490" s="107">
        <f>H490</f>
        <v>16.89</v>
      </c>
      <c r="H490" s="124">
        <v>16.89</v>
      </c>
      <c r="I490" s="91">
        <f>J490</f>
        <v>0.0017304907407407408</v>
      </c>
      <c r="J490" s="121">
        <v>0.0017304907407407408</v>
      </c>
      <c r="K490" s="91">
        <f>L490</f>
        <v>0.0023172685185185197</v>
      </c>
      <c r="L490" s="121">
        <v>0.0023172685185185197</v>
      </c>
      <c r="M490" s="107" t="e">
        <f>N490</f>
        <v>#REF!</v>
      </c>
      <c r="N490" s="124" t="e">
        <f>N492-(#REF!-#REF!)/50</f>
        <v>#REF!</v>
      </c>
      <c r="O490" s="91">
        <f>P490</f>
        <v>0.0008444351851851854</v>
      </c>
      <c r="P490" s="121">
        <v>0.0008444351851851854</v>
      </c>
      <c r="Y490" s="86">
        <f>Z490</f>
        <v>57</v>
      </c>
      <c r="Z490" s="115">
        <v>57</v>
      </c>
      <c r="AA490" s="90">
        <f>AB490</f>
        <v>8.25</v>
      </c>
      <c r="AB490" s="124">
        <v>8.25</v>
      </c>
      <c r="AC490" s="90">
        <f>AD490</f>
        <v>11.96</v>
      </c>
      <c r="AD490" s="124">
        <v>11.96</v>
      </c>
      <c r="AE490" s="90">
        <f>AF490</f>
        <v>17.22</v>
      </c>
      <c r="AF490" s="124">
        <v>17.22</v>
      </c>
      <c r="AG490" s="91">
        <f>AH490</f>
        <v>0.001790393518518518</v>
      </c>
      <c r="AH490" s="121">
        <v>0.001790393518518518</v>
      </c>
      <c r="AI490" s="91">
        <f>AJ490</f>
        <v>0.0024486805555555564</v>
      </c>
      <c r="AJ490" s="121">
        <v>0.0024486805555555564</v>
      </c>
      <c r="AK490" s="90">
        <f>AL490</f>
        <v>38.20880000000001</v>
      </c>
      <c r="AL490" s="124">
        <v>38.20880000000001</v>
      </c>
      <c r="AM490" s="91">
        <f>AN490</f>
        <v>0.0008475694444444445</v>
      </c>
      <c r="AN490" s="121">
        <v>0.0008475694444444445</v>
      </c>
    </row>
    <row r="491" spans="1:40" ht="11.25">
      <c r="A491" s="72">
        <f>B490-1</f>
        <v>56</v>
      </c>
      <c r="B491" s="110"/>
      <c r="C491" s="107">
        <f>D490+$O$1</f>
        <v>8.209999999999999</v>
      </c>
      <c r="D491" s="124"/>
      <c r="E491" s="107">
        <f>F490+$O$1</f>
        <v>11.59</v>
      </c>
      <c r="F491" s="124"/>
      <c r="G491" s="107">
        <f>H490+$O$1</f>
        <v>16.900000000000002</v>
      </c>
      <c r="H491" s="124"/>
      <c r="I491" s="91">
        <f>J490+$P$1</f>
        <v>0.0017306064814814816</v>
      </c>
      <c r="J491" s="121"/>
      <c r="K491" s="91">
        <f>L490+$P$1</f>
        <v>0.0023173842592592604</v>
      </c>
      <c r="L491" s="121"/>
      <c r="M491" s="107" t="e">
        <f>N490+$O$1</f>
        <v>#REF!</v>
      </c>
      <c r="N491" s="124"/>
      <c r="O491" s="91">
        <f>P490+$P$1</f>
        <v>0.0008445509259259261</v>
      </c>
      <c r="P491" s="121"/>
      <c r="Y491" s="86">
        <f>Z490-1</f>
        <v>56</v>
      </c>
      <c r="Z491" s="115"/>
      <c r="AA491" s="90">
        <f>AB490+0.01</f>
        <v>8.26</v>
      </c>
      <c r="AB491" s="124"/>
      <c r="AC491" s="90">
        <f>AD490+0.01</f>
        <v>11.97</v>
      </c>
      <c r="AD491" s="124"/>
      <c r="AE491" s="90">
        <f>AF490+0.01</f>
        <v>17.23</v>
      </c>
      <c r="AF491" s="124"/>
      <c r="AG491" s="91">
        <f>AH490+$AM$3</f>
        <v>0.0017905092592592588</v>
      </c>
      <c r="AH491" s="121"/>
      <c r="AI491" s="91">
        <f>AJ490+$AM$3</f>
        <v>0.002448796296296297</v>
      </c>
      <c r="AJ491" s="121"/>
      <c r="AK491" s="90">
        <f>AL490+0.01</f>
        <v>38.21880000000001</v>
      </c>
      <c r="AL491" s="124"/>
      <c r="AM491" s="91">
        <f>AN490+$AM$3</f>
        <v>0.0008476851851851853</v>
      </c>
      <c r="AN491" s="121"/>
    </row>
    <row r="492" spans="1:40" ht="11.25">
      <c r="A492" s="72">
        <f>B492</f>
        <v>56</v>
      </c>
      <c r="B492" s="110">
        <v>56</v>
      </c>
      <c r="C492" s="107">
        <f>D492</f>
        <v>8.21</v>
      </c>
      <c r="D492" s="124">
        <v>8.21</v>
      </c>
      <c r="E492" s="107">
        <f>F492</f>
        <v>11.6</v>
      </c>
      <c r="F492" s="124">
        <v>11.6</v>
      </c>
      <c r="G492" s="107">
        <f>H492</f>
        <v>16.92</v>
      </c>
      <c r="H492" s="124">
        <v>16.92</v>
      </c>
      <c r="I492" s="91">
        <f>J492</f>
        <v>0.0017351296296296297</v>
      </c>
      <c r="J492" s="121">
        <v>0.0017351296296296297</v>
      </c>
      <c r="K492" s="91">
        <f>L492</f>
        <v>0.0023228703703703714</v>
      </c>
      <c r="L492" s="121">
        <v>0.0023228703703703714</v>
      </c>
      <c r="M492" s="107" t="e">
        <f>N492</f>
        <v>#REF!</v>
      </c>
      <c r="N492" s="124" t="e">
        <f>N494-(#REF!-#REF!)/50</f>
        <v>#REF!</v>
      </c>
      <c r="O492" s="91">
        <f>P492</f>
        <v>0.0008457592592592594</v>
      </c>
      <c r="P492" s="121">
        <v>0.0008457592592592594</v>
      </c>
      <c r="Y492" s="86">
        <f>Z492</f>
        <v>56</v>
      </c>
      <c r="Z492" s="115">
        <v>56</v>
      </c>
      <c r="AA492" s="90">
        <f>AB492</f>
        <v>8.27</v>
      </c>
      <c r="AB492" s="124">
        <v>8.27</v>
      </c>
      <c r="AC492" s="90">
        <f>AD492</f>
        <v>11.98</v>
      </c>
      <c r="AD492" s="124">
        <v>11.98</v>
      </c>
      <c r="AE492" s="90">
        <f>AF492</f>
        <v>17.24</v>
      </c>
      <c r="AF492" s="124">
        <v>17.24</v>
      </c>
      <c r="AG492" s="91">
        <f>AH492</f>
        <v>0.0017942129629629625</v>
      </c>
      <c r="AH492" s="121">
        <v>0.0017942129629629625</v>
      </c>
      <c r="AI492" s="91">
        <f>AJ492</f>
        <v>0.0024540277777777785</v>
      </c>
      <c r="AJ492" s="121">
        <v>0.0024540277777777785</v>
      </c>
      <c r="AK492" s="90">
        <f>AL492</f>
        <v>38.27040000000001</v>
      </c>
      <c r="AL492" s="124">
        <v>38.27040000000001</v>
      </c>
      <c r="AM492" s="91">
        <f>AN492</f>
        <v>0.0008488425925925927</v>
      </c>
      <c r="AN492" s="121">
        <v>0.0008488425925925927</v>
      </c>
    </row>
    <row r="493" spans="1:40" ht="11.25">
      <c r="A493" s="72">
        <f>B492-1</f>
        <v>55</v>
      </c>
      <c r="B493" s="110"/>
      <c r="C493" s="107">
        <f>D492+$O$1</f>
        <v>8.22</v>
      </c>
      <c r="D493" s="124"/>
      <c r="E493" s="107">
        <f>F492+$O$1</f>
        <v>11.61</v>
      </c>
      <c r="F493" s="124"/>
      <c r="G493" s="107">
        <f>H492+$O$1</f>
        <v>16.930000000000003</v>
      </c>
      <c r="H493" s="124"/>
      <c r="I493" s="91">
        <f>J492+$P$1</f>
        <v>0.0017352453703703705</v>
      </c>
      <c r="J493" s="121"/>
      <c r="K493" s="91">
        <f>L492+$P$1</f>
        <v>0.002322986111111112</v>
      </c>
      <c r="L493" s="121"/>
      <c r="M493" s="107" t="e">
        <f>N492+$O$1</f>
        <v>#REF!</v>
      </c>
      <c r="N493" s="124"/>
      <c r="O493" s="91">
        <f>P492+$P$1</f>
        <v>0.0008458750000000002</v>
      </c>
      <c r="P493" s="121"/>
      <c r="Y493" s="86">
        <f>Z492-1</f>
        <v>55</v>
      </c>
      <c r="Z493" s="115"/>
      <c r="AA493" s="90">
        <f>AB492+0.01</f>
        <v>8.28</v>
      </c>
      <c r="AB493" s="124"/>
      <c r="AC493" s="90">
        <f>AD492+0.01</f>
        <v>11.99</v>
      </c>
      <c r="AD493" s="124"/>
      <c r="AE493" s="90">
        <f>AF492+0.01</f>
        <v>17.25</v>
      </c>
      <c r="AF493" s="124"/>
      <c r="AG493" s="91">
        <f>AH492+$AM$3</f>
        <v>0.0017943287037037034</v>
      </c>
      <c r="AH493" s="121"/>
      <c r="AI493" s="91">
        <f>AJ492+$AM$3</f>
        <v>0.002454143518518519</v>
      </c>
      <c r="AJ493" s="121"/>
      <c r="AK493" s="90">
        <f>AL492+0.01</f>
        <v>38.28040000000001</v>
      </c>
      <c r="AL493" s="124"/>
      <c r="AM493" s="91">
        <f>AN492+$AM$3</f>
        <v>0.0008489583333333334</v>
      </c>
      <c r="AN493" s="121"/>
    </row>
    <row r="494" spans="1:40" ht="11.25">
      <c r="A494" s="72">
        <f>B494</f>
        <v>55</v>
      </c>
      <c r="B494" s="116">
        <v>55</v>
      </c>
      <c r="C494" s="107">
        <f>D494</f>
        <v>8.23</v>
      </c>
      <c r="D494" s="124">
        <v>8.23</v>
      </c>
      <c r="E494" s="107">
        <f>F494</f>
        <v>11.63</v>
      </c>
      <c r="F494" s="124">
        <v>11.63</v>
      </c>
      <c r="G494" s="107">
        <f>H494</f>
        <v>16.96</v>
      </c>
      <c r="H494" s="124">
        <v>16.96</v>
      </c>
      <c r="I494" s="91">
        <f>J494</f>
        <v>0.0017397685185185185</v>
      </c>
      <c r="J494" s="121">
        <v>0.0017397685185185185</v>
      </c>
      <c r="K494" s="91">
        <f>L494</f>
        <v>0.002328472222222223</v>
      </c>
      <c r="L494" s="121">
        <v>0.002328472222222223</v>
      </c>
      <c r="M494" s="107" t="e">
        <f>N494</f>
        <v>#REF!</v>
      </c>
      <c r="N494" s="124" t="e">
        <f>N496-(#REF!-#REF!)/50</f>
        <v>#REF!</v>
      </c>
      <c r="O494" s="91">
        <f>P494</f>
        <v>0.0008470833333333335</v>
      </c>
      <c r="P494" s="121">
        <v>0.0008470833333333335</v>
      </c>
      <c r="Y494" s="86">
        <f>Z494</f>
        <v>55</v>
      </c>
      <c r="Z494" s="115">
        <v>55</v>
      </c>
      <c r="AA494" s="90">
        <f>AB494</f>
        <v>8.28</v>
      </c>
      <c r="AB494" s="124">
        <v>8.28</v>
      </c>
      <c r="AC494" s="90">
        <f>AD494</f>
        <v>12.01</v>
      </c>
      <c r="AD494" s="124">
        <v>12.01</v>
      </c>
      <c r="AE494" s="90">
        <f>AF494</f>
        <v>17.27</v>
      </c>
      <c r="AF494" s="124">
        <v>17.27</v>
      </c>
      <c r="AG494" s="91">
        <f>AH494</f>
        <v>0.001798032407407407</v>
      </c>
      <c r="AH494" s="121">
        <v>0.001798032407407407</v>
      </c>
      <c r="AI494" s="91">
        <f>AJ494</f>
        <v>0.0024593750000000006</v>
      </c>
      <c r="AJ494" s="121">
        <v>0.0024593750000000006</v>
      </c>
      <c r="AK494" s="90">
        <f>AL494</f>
        <v>38.33200000000001</v>
      </c>
      <c r="AL494" s="124">
        <v>38.33200000000001</v>
      </c>
      <c r="AM494" s="91">
        <f>AN494</f>
        <v>0.0008501157407407408</v>
      </c>
      <c r="AN494" s="121">
        <v>0.0008501157407407408</v>
      </c>
    </row>
    <row r="495" spans="1:40" ht="11.25">
      <c r="A495" s="72">
        <f>B494-1</f>
        <v>54</v>
      </c>
      <c r="B495" s="116"/>
      <c r="C495" s="107">
        <f>D494+$O$1</f>
        <v>8.24</v>
      </c>
      <c r="D495" s="124"/>
      <c r="E495" s="107">
        <f>F494+$O$1</f>
        <v>11.64</v>
      </c>
      <c r="F495" s="124"/>
      <c r="G495" s="107">
        <f>H494+$O$1</f>
        <v>16.970000000000002</v>
      </c>
      <c r="H495" s="124"/>
      <c r="I495" s="91">
        <f>J494+$P$1</f>
        <v>0.0017398842592592594</v>
      </c>
      <c r="J495" s="121"/>
      <c r="K495" s="91">
        <f>L494+$P$1</f>
        <v>0.0023285879629629637</v>
      </c>
      <c r="L495" s="121"/>
      <c r="M495" s="107" t="e">
        <f>N494+$O$1</f>
        <v>#REF!</v>
      </c>
      <c r="N495" s="124"/>
      <c r="O495" s="91">
        <f>P494+$P$1</f>
        <v>0.0008471990740740742</v>
      </c>
      <c r="P495" s="121"/>
      <c r="Y495" s="86">
        <f>Z494-1</f>
        <v>54</v>
      </c>
      <c r="Z495" s="115"/>
      <c r="AA495" s="90">
        <f>AB494+0.01</f>
        <v>8.29</v>
      </c>
      <c r="AB495" s="124"/>
      <c r="AC495" s="90">
        <f>AD494+0.01</f>
        <v>12.02</v>
      </c>
      <c r="AD495" s="124"/>
      <c r="AE495" s="90">
        <f>AF494+0.01</f>
        <v>17.28</v>
      </c>
      <c r="AF495" s="124"/>
      <c r="AG495" s="91">
        <f>AH494+$AM$3</f>
        <v>0.001798148148148148</v>
      </c>
      <c r="AH495" s="121"/>
      <c r="AI495" s="91">
        <f>AJ494+$AM$3</f>
        <v>0.0024594907407407413</v>
      </c>
      <c r="AJ495" s="121"/>
      <c r="AK495" s="90">
        <f>AL494+0.01</f>
        <v>38.342000000000006</v>
      </c>
      <c r="AL495" s="124"/>
      <c r="AM495" s="91">
        <f>AN494+$AM$3</f>
        <v>0.0008502314814814815</v>
      </c>
      <c r="AN495" s="121"/>
    </row>
    <row r="496" spans="1:40" ht="11.25">
      <c r="A496" s="72">
        <f>B496</f>
        <v>54</v>
      </c>
      <c r="B496" s="110">
        <v>54</v>
      </c>
      <c r="C496" s="107">
        <f>D496</f>
        <v>8.25</v>
      </c>
      <c r="D496" s="124">
        <v>8.25</v>
      </c>
      <c r="E496" s="107">
        <f>F496</f>
        <v>11.65</v>
      </c>
      <c r="F496" s="124">
        <v>11.65</v>
      </c>
      <c r="G496" s="107">
        <f>H496</f>
        <v>16.99</v>
      </c>
      <c r="H496" s="124">
        <v>16.99</v>
      </c>
      <c r="I496" s="91">
        <f>J496</f>
        <v>0.0017444074074074074</v>
      </c>
      <c r="J496" s="121">
        <v>0.0017444074074074074</v>
      </c>
      <c r="K496" s="91">
        <f>L496</f>
        <v>0.0023340740740740748</v>
      </c>
      <c r="L496" s="121">
        <v>0.0023340740740740748</v>
      </c>
      <c r="M496" s="107" t="e">
        <f>N496</f>
        <v>#REF!</v>
      </c>
      <c r="N496" s="124" t="e">
        <f>N498-(#REF!-#REF!)/50</f>
        <v>#REF!</v>
      </c>
      <c r="O496" s="91">
        <f>P496</f>
        <v>0.0008484074074074075</v>
      </c>
      <c r="P496" s="121">
        <v>0.0008484074074074075</v>
      </c>
      <c r="Y496" s="86">
        <f>Z496</f>
        <v>54</v>
      </c>
      <c r="Z496" s="115">
        <v>54</v>
      </c>
      <c r="AA496" s="90">
        <f>AB496</f>
        <v>8.3</v>
      </c>
      <c r="AB496" s="124">
        <v>8.3</v>
      </c>
      <c r="AC496" s="90">
        <f>AD496</f>
        <v>12.03</v>
      </c>
      <c r="AD496" s="124">
        <v>12.03</v>
      </c>
      <c r="AE496" s="90">
        <f>AF496</f>
        <v>17.3</v>
      </c>
      <c r="AF496" s="124">
        <v>17.3</v>
      </c>
      <c r="AG496" s="91">
        <f>AH496</f>
        <v>0.0018018518518518516</v>
      </c>
      <c r="AH496" s="121">
        <v>0.0018018518518518516</v>
      </c>
      <c r="AI496" s="91">
        <f>AJ496</f>
        <v>0.0024647222222222227</v>
      </c>
      <c r="AJ496" s="121">
        <v>0.0024647222222222227</v>
      </c>
      <c r="AK496" s="90">
        <f>AL496</f>
        <v>38.393600000000006</v>
      </c>
      <c r="AL496" s="124">
        <v>38.393600000000006</v>
      </c>
      <c r="AM496" s="91">
        <f>AN496</f>
        <v>0.0008513888888888889</v>
      </c>
      <c r="AN496" s="121">
        <v>0.0008513888888888889</v>
      </c>
    </row>
    <row r="497" spans="1:40" ht="11.25">
      <c r="A497" s="72">
        <f>B496-1</f>
        <v>53</v>
      </c>
      <c r="B497" s="110"/>
      <c r="C497" s="107">
        <f>D496+$O$1</f>
        <v>8.26</v>
      </c>
      <c r="D497" s="124"/>
      <c r="E497" s="107">
        <f>F496+$O$1</f>
        <v>11.66</v>
      </c>
      <c r="F497" s="124"/>
      <c r="G497" s="107">
        <f>H496+$O$1</f>
        <v>17</v>
      </c>
      <c r="H497" s="124"/>
      <c r="I497" s="91">
        <f>J496+$P$1</f>
        <v>0.0017445231481481483</v>
      </c>
      <c r="J497" s="121"/>
      <c r="K497" s="91">
        <f>L496+$P$1</f>
        <v>0.0023341898148148154</v>
      </c>
      <c r="L497" s="121"/>
      <c r="M497" s="107" t="e">
        <f>N496+$O$1</f>
        <v>#REF!</v>
      </c>
      <c r="N497" s="124"/>
      <c r="O497" s="91">
        <f>P496+$P$1</f>
        <v>0.0008485231481481483</v>
      </c>
      <c r="P497" s="121"/>
      <c r="Y497" s="86">
        <f>Z496-1</f>
        <v>53</v>
      </c>
      <c r="Z497" s="115"/>
      <c r="AA497" s="90">
        <f>AB496+0.01</f>
        <v>8.31</v>
      </c>
      <c r="AB497" s="124"/>
      <c r="AC497" s="90">
        <f>AD496+0.01</f>
        <v>12.04</v>
      </c>
      <c r="AD497" s="124"/>
      <c r="AE497" s="90">
        <f>AF496+0.01</f>
        <v>17.310000000000002</v>
      </c>
      <c r="AF497" s="124"/>
      <c r="AG497" s="91">
        <f>AH496+$AM$3</f>
        <v>0.0018019675925925924</v>
      </c>
      <c r="AH497" s="121"/>
      <c r="AI497" s="91">
        <f>AJ496+$AM$3</f>
        <v>0.0024648379629629634</v>
      </c>
      <c r="AJ497" s="121"/>
      <c r="AK497" s="90">
        <f>AL496+0.01</f>
        <v>38.403600000000004</v>
      </c>
      <c r="AL497" s="124"/>
      <c r="AM497" s="91">
        <f>AN496+$AM$3</f>
        <v>0.0008515046296296297</v>
      </c>
      <c r="AN497" s="121"/>
    </row>
    <row r="498" spans="1:40" ht="11.25">
      <c r="A498" s="72">
        <f>B498</f>
        <v>53</v>
      </c>
      <c r="B498" s="110">
        <v>53</v>
      </c>
      <c r="C498" s="107">
        <f>D498</f>
        <v>8.26</v>
      </c>
      <c r="D498" s="124">
        <v>8.26</v>
      </c>
      <c r="E498" s="107">
        <f>F498</f>
        <v>11.68</v>
      </c>
      <c r="F498" s="124">
        <v>11.68</v>
      </c>
      <c r="G498" s="107">
        <f>H498</f>
        <v>17.03</v>
      </c>
      <c r="H498" s="124">
        <v>17.03</v>
      </c>
      <c r="I498" s="91">
        <f>J498</f>
        <v>0.0017490462962962963</v>
      </c>
      <c r="J498" s="121">
        <v>0.0017490462962962963</v>
      </c>
      <c r="K498" s="91">
        <f>L498</f>
        <v>0.0023396759259259265</v>
      </c>
      <c r="L498" s="121">
        <v>0.0023396759259259265</v>
      </c>
      <c r="M498" s="107" t="e">
        <f>N498</f>
        <v>#REF!</v>
      </c>
      <c r="N498" s="124" t="e">
        <f>N500-(#REF!-#REF!)/50</f>
        <v>#REF!</v>
      </c>
      <c r="O498" s="91">
        <f>P498</f>
        <v>0.0008497314814814816</v>
      </c>
      <c r="P498" s="121">
        <v>0.0008497314814814816</v>
      </c>
      <c r="Y498" s="86">
        <f>Z498</f>
        <v>53</v>
      </c>
      <c r="Z498" s="115">
        <v>53</v>
      </c>
      <c r="AA498" s="90">
        <f>AB498</f>
        <v>8.31</v>
      </c>
      <c r="AB498" s="124">
        <v>8.31</v>
      </c>
      <c r="AC498" s="90">
        <f>AD498</f>
        <v>12.06</v>
      </c>
      <c r="AD498" s="124">
        <v>12.06</v>
      </c>
      <c r="AE498" s="90">
        <f>AF498</f>
        <v>17.33</v>
      </c>
      <c r="AF498" s="124">
        <v>17.33</v>
      </c>
      <c r="AG498" s="91">
        <f>AH498</f>
        <v>0.001805671296296296</v>
      </c>
      <c r="AH498" s="121">
        <v>0.001805671296296296</v>
      </c>
      <c r="AI498" s="91">
        <f>AJ498</f>
        <v>0.002470069444444445</v>
      </c>
      <c r="AJ498" s="121">
        <v>0.002470069444444445</v>
      </c>
      <c r="AK498" s="90">
        <f>AL498</f>
        <v>38.455200000000005</v>
      </c>
      <c r="AL498" s="124">
        <v>38.455200000000005</v>
      </c>
      <c r="AM498" s="91">
        <f>AN498</f>
        <v>0.0008526620370370371</v>
      </c>
      <c r="AN498" s="121">
        <v>0.0008526620370370371</v>
      </c>
    </row>
    <row r="499" spans="1:40" ht="11.25">
      <c r="A499" s="72">
        <f>B498-1</f>
        <v>52</v>
      </c>
      <c r="B499" s="110"/>
      <c r="C499" s="107">
        <f>D498+$O$1</f>
        <v>8.27</v>
      </c>
      <c r="D499" s="124"/>
      <c r="E499" s="107">
        <f>F498+$O$1</f>
        <v>11.69</v>
      </c>
      <c r="F499" s="124"/>
      <c r="G499" s="107">
        <f>H498+$O$1</f>
        <v>17.040000000000003</v>
      </c>
      <c r="H499" s="124"/>
      <c r="I499" s="91">
        <f>J498+$P$1</f>
        <v>0.0017491620370370371</v>
      </c>
      <c r="J499" s="121"/>
      <c r="K499" s="91">
        <f>L498+$P$1</f>
        <v>0.002339791666666667</v>
      </c>
      <c r="L499" s="121"/>
      <c r="M499" s="107" t="e">
        <f>N498+$O$1</f>
        <v>#REF!</v>
      </c>
      <c r="N499" s="124"/>
      <c r="O499" s="91">
        <f>P498+$P$1</f>
        <v>0.0008498472222222223</v>
      </c>
      <c r="P499" s="121"/>
      <c r="Y499" s="86">
        <f>Z498-1</f>
        <v>52</v>
      </c>
      <c r="Z499" s="115"/>
      <c r="AA499" s="90">
        <f>AB498+0.01</f>
        <v>8.32</v>
      </c>
      <c r="AB499" s="124"/>
      <c r="AC499" s="90">
        <f>AD498+0.01</f>
        <v>12.07</v>
      </c>
      <c r="AD499" s="124"/>
      <c r="AE499" s="90">
        <f>AF498+0.01</f>
        <v>17.34</v>
      </c>
      <c r="AF499" s="124"/>
      <c r="AG499" s="91">
        <f>AH498+$AM$3</f>
        <v>0.001805787037037037</v>
      </c>
      <c r="AH499" s="121"/>
      <c r="AI499" s="91">
        <f>AJ498+$AM$3</f>
        <v>0.0024701851851851855</v>
      </c>
      <c r="AJ499" s="121"/>
      <c r="AK499" s="90">
        <f>AL498+0.01</f>
        <v>38.4652</v>
      </c>
      <c r="AL499" s="124"/>
      <c r="AM499" s="91">
        <f>AN498+$AM$3</f>
        <v>0.0008527777777777778</v>
      </c>
      <c r="AN499" s="121"/>
    </row>
    <row r="500" spans="1:40" ht="11.25">
      <c r="A500" s="72">
        <f>B500</f>
        <v>52</v>
      </c>
      <c r="B500" s="116">
        <v>52</v>
      </c>
      <c r="C500" s="107">
        <f>D500</f>
        <v>8.28</v>
      </c>
      <c r="D500" s="124">
        <v>8.28</v>
      </c>
      <c r="E500" s="107">
        <f>F500</f>
        <v>11.71</v>
      </c>
      <c r="F500" s="124">
        <v>11.71</v>
      </c>
      <c r="G500" s="107">
        <f>H500</f>
        <v>17.06</v>
      </c>
      <c r="H500" s="124">
        <v>17.06</v>
      </c>
      <c r="I500" s="91">
        <f>J500</f>
        <v>0.0017536851851851852</v>
      </c>
      <c r="J500" s="121">
        <v>0.0017536851851851852</v>
      </c>
      <c r="K500" s="91">
        <f>L500</f>
        <v>0.002345277777777778</v>
      </c>
      <c r="L500" s="121">
        <v>0.002345277777777778</v>
      </c>
      <c r="M500" s="107" t="e">
        <f>N500</f>
        <v>#REF!</v>
      </c>
      <c r="N500" s="124" t="e">
        <f>N502-(#REF!-#REF!)/50</f>
        <v>#REF!</v>
      </c>
      <c r="O500" s="91">
        <f>P500</f>
        <v>0.0008510555555555556</v>
      </c>
      <c r="P500" s="121">
        <v>0.0008510555555555556</v>
      </c>
      <c r="Y500" s="86">
        <f>Z500</f>
        <v>52</v>
      </c>
      <c r="Z500" s="115">
        <v>52</v>
      </c>
      <c r="AA500" s="90">
        <f>AB500</f>
        <v>8.33</v>
      </c>
      <c r="AB500" s="124">
        <v>8.33</v>
      </c>
      <c r="AC500" s="90">
        <f>AD500</f>
        <v>12.08</v>
      </c>
      <c r="AD500" s="124">
        <v>12.08</v>
      </c>
      <c r="AE500" s="90">
        <f>AF500</f>
        <v>17.36</v>
      </c>
      <c r="AF500" s="124">
        <v>17.36</v>
      </c>
      <c r="AG500" s="91">
        <f>AH500</f>
        <v>0.0018094907407407406</v>
      </c>
      <c r="AH500" s="121">
        <v>0.0018094907407407406</v>
      </c>
      <c r="AI500" s="91">
        <f>AJ500</f>
        <v>0.002475416666666667</v>
      </c>
      <c r="AJ500" s="121">
        <v>0.002475416666666667</v>
      </c>
      <c r="AK500" s="90">
        <f>AL500</f>
        <v>38.5168</v>
      </c>
      <c r="AL500" s="124">
        <v>38.5168</v>
      </c>
      <c r="AM500" s="91">
        <f>AN500</f>
        <v>0.0008539351851851852</v>
      </c>
      <c r="AN500" s="121">
        <v>0.0008539351851851852</v>
      </c>
    </row>
    <row r="501" spans="1:40" ht="11.25">
      <c r="A501" s="72">
        <f>B500-1</f>
        <v>51</v>
      </c>
      <c r="B501" s="116"/>
      <c r="C501" s="107">
        <f>D500+$O$1</f>
        <v>8.29</v>
      </c>
      <c r="D501" s="124"/>
      <c r="E501" s="107">
        <f>F500+$O$1</f>
        <v>11.72</v>
      </c>
      <c r="F501" s="124"/>
      <c r="G501" s="107">
        <f>H500+$O$1</f>
        <v>17.07</v>
      </c>
      <c r="H501" s="124"/>
      <c r="I501" s="91">
        <f>J500+$P$1</f>
        <v>0.001753800925925926</v>
      </c>
      <c r="J501" s="121"/>
      <c r="K501" s="91">
        <f>L500+$P$1</f>
        <v>0.002345393518518519</v>
      </c>
      <c r="L501" s="121"/>
      <c r="M501" s="107" t="e">
        <f>N500+$O$1</f>
        <v>#REF!</v>
      </c>
      <c r="N501" s="124"/>
      <c r="O501" s="91">
        <f>P500+$P$1</f>
        <v>0.0008511712962962964</v>
      </c>
      <c r="P501" s="121"/>
      <c r="Y501" s="86">
        <f>Z500-1</f>
        <v>51</v>
      </c>
      <c r="Z501" s="115"/>
      <c r="AA501" s="90">
        <f>AB500+0.01</f>
        <v>8.34</v>
      </c>
      <c r="AB501" s="124"/>
      <c r="AC501" s="90">
        <f>AD500+0.01</f>
        <v>12.09</v>
      </c>
      <c r="AD501" s="124"/>
      <c r="AE501" s="90">
        <f>AF500+0.01</f>
        <v>17.37</v>
      </c>
      <c r="AF501" s="124"/>
      <c r="AG501" s="91">
        <f>AH500+$AM$3</f>
        <v>0.0018096064814814815</v>
      </c>
      <c r="AH501" s="121"/>
      <c r="AI501" s="91">
        <f>AJ500+$AM$3</f>
        <v>0.0024755324074074076</v>
      </c>
      <c r="AJ501" s="121"/>
      <c r="AK501" s="90">
        <f>AL500+0.01</f>
        <v>38.5268</v>
      </c>
      <c r="AL501" s="124"/>
      <c r="AM501" s="91">
        <f>AN500+$AM$3</f>
        <v>0.000854050925925926</v>
      </c>
      <c r="AN501" s="121"/>
    </row>
    <row r="502" spans="1:40" ht="11.25">
      <c r="A502" s="72">
        <f>B502</f>
        <v>51</v>
      </c>
      <c r="B502" s="110">
        <v>51</v>
      </c>
      <c r="C502" s="107">
        <f>D502</f>
        <v>8.29</v>
      </c>
      <c r="D502" s="124">
        <v>8.29</v>
      </c>
      <c r="E502" s="107">
        <f>F502</f>
        <v>11.73</v>
      </c>
      <c r="F502" s="124">
        <v>11.73</v>
      </c>
      <c r="G502" s="107">
        <f>H502</f>
        <v>17.1</v>
      </c>
      <c r="H502" s="124">
        <v>17.1</v>
      </c>
      <c r="I502" s="91">
        <f>J502</f>
        <v>0.001758324074074074</v>
      </c>
      <c r="J502" s="121">
        <v>0.001758324074074074</v>
      </c>
      <c r="K502" s="91">
        <f>L502</f>
        <v>0.00235087962962963</v>
      </c>
      <c r="L502" s="121">
        <v>0.00235087962962963</v>
      </c>
      <c r="M502" s="107" t="e">
        <f>N502</f>
        <v>#REF!</v>
      </c>
      <c r="N502" s="124" t="e">
        <f>N504-(#REF!-#REF!)/50</f>
        <v>#REF!</v>
      </c>
      <c r="O502" s="91">
        <f>P502</f>
        <v>0.0008523796296296297</v>
      </c>
      <c r="P502" s="121">
        <v>0.0008523796296296297</v>
      </c>
      <c r="Y502" s="86">
        <f>Z502</f>
        <v>51</v>
      </c>
      <c r="Z502" s="115">
        <v>51</v>
      </c>
      <c r="AA502" s="90">
        <f>AB502</f>
        <v>8.34</v>
      </c>
      <c r="AB502" s="124">
        <v>8.34</v>
      </c>
      <c r="AC502" s="90">
        <f>AD502</f>
        <v>12.11</v>
      </c>
      <c r="AD502" s="124">
        <v>12.11</v>
      </c>
      <c r="AE502" s="90">
        <f>AF502</f>
        <v>17.39</v>
      </c>
      <c r="AF502" s="124">
        <v>17.39</v>
      </c>
      <c r="AG502" s="91">
        <f>AH502</f>
        <v>0.0018133101851851852</v>
      </c>
      <c r="AH502" s="121">
        <v>0.0018133101851851852</v>
      </c>
      <c r="AI502" s="91">
        <f>AJ502</f>
        <v>0.002480763888888889</v>
      </c>
      <c r="AJ502" s="121">
        <v>0.002480763888888889</v>
      </c>
      <c r="AK502" s="90">
        <f>AL502</f>
        <v>38.5784</v>
      </c>
      <c r="AL502" s="124">
        <v>38.5784</v>
      </c>
      <c r="AM502" s="91">
        <f>AN502</f>
        <v>0.0008552083333333334</v>
      </c>
      <c r="AN502" s="121">
        <v>0.0008552083333333334</v>
      </c>
    </row>
    <row r="503" spans="1:40" ht="11.25">
      <c r="A503" s="72">
        <f>B502-1</f>
        <v>50</v>
      </c>
      <c r="B503" s="110"/>
      <c r="C503" s="107">
        <f>D502+$O$1</f>
        <v>8.299999999999999</v>
      </c>
      <c r="D503" s="124"/>
      <c r="E503" s="107">
        <f>F502+$O$1</f>
        <v>11.74</v>
      </c>
      <c r="F503" s="124"/>
      <c r="G503" s="107">
        <f>H502+$O$1</f>
        <v>17.110000000000003</v>
      </c>
      <c r="H503" s="124"/>
      <c r="I503" s="91">
        <f>J502+$P$1</f>
        <v>0.0017584398148148149</v>
      </c>
      <c r="J503" s="121"/>
      <c r="K503" s="91">
        <f>L502+$P$1</f>
        <v>0.0023509953703703705</v>
      </c>
      <c r="L503" s="121"/>
      <c r="M503" s="107" t="e">
        <f>N502+$O$1</f>
        <v>#REF!</v>
      </c>
      <c r="N503" s="124"/>
      <c r="O503" s="91">
        <f>P502+$P$1</f>
        <v>0.0008524953703703704</v>
      </c>
      <c r="P503" s="121"/>
      <c r="Y503" s="86">
        <f>Z502-1</f>
        <v>50</v>
      </c>
      <c r="Z503" s="115"/>
      <c r="AA503" s="90">
        <f>AB502+0.01</f>
        <v>8.35</v>
      </c>
      <c r="AB503" s="124"/>
      <c r="AC503" s="90">
        <f>AD502+0.01</f>
        <v>12.12</v>
      </c>
      <c r="AD503" s="124"/>
      <c r="AE503" s="90">
        <f>AF502+0.01</f>
        <v>17.400000000000002</v>
      </c>
      <c r="AF503" s="124"/>
      <c r="AG503" s="91">
        <f>AH502+$AM$3</f>
        <v>0.001813425925925926</v>
      </c>
      <c r="AH503" s="121"/>
      <c r="AI503" s="91">
        <f>AJ502+$AM$3</f>
        <v>0.0024808796296296298</v>
      </c>
      <c r="AJ503" s="121"/>
      <c r="AK503" s="90">
        <f>AL502+0.01</f>
        <v>38.5884</v>
      </c>
      <c r="AL503" s="124"/>
      <c r="AM503" s="91">
        <f>AN502+$AM$3</f>
        <v>0.0008553240740740741</v>
      </c>
      <c r="AN503" s="121"/>
    </row>
    <row r="504" spans="1:40" ht="11.25">
      <c r="A504" s="72">
        <f>B504</f>
        <v>50</v>
      </c>
      <c r="B504" s="110">
        <v>50</v>
      </c>
      <c r="C504" s="107">
        <f>D504</f>
        <v>8.31</v>
      </c>
      <c r="D504" s="122">
        <v>8.31</v>
      </c>
      <c r="E504" s="107">
        <f>F504</f>
        <v>11.76</v>
      </c>
      <c r="F504" s="122">
        <v>11.76</v>
      </c>
      <c r="G504" s="107">
        <f>H504</f>
        <v>17.13</v>
      </c>
      <c r="H504" s="122">
        <v>17.13</v>
      </c>
      <c r="I504" s="91">
        <f>J504</f>
        <v>0.001762962962962963</v>
      </c>
      <c r="J504" s="123">
        <v>0.001762962962962963</v>
      </c>
      <c r="K504" s="91">
        <f>L504</f>
        <v>0.0023564814814814815</v>
      </c>
      <c r="L504" s="123">
        <v>0.0023564814814814815</v>
      </c>
      <c r="M504" s="107">
        <f>N504</f>
        <v>38.64</v>
      </c>
      <c r="N504" s="122">
        <v>38.64</v>
      </c>
      <c r="O504" s="91">
        <f>P504</f>
        <v>0.0008537037037037037</v>
      </c>
      <c r="P504" s="123">
        <v>0.0008537037037037037</v>
      </c>
      <c r="U504" s="133"/>
      <c r="Y504" s="86">
        <f>Z504</f>
        <v>50</v>
      </c>
      <c r="Z504" s="115">
        <v>50</v>
      </c>
      <c r="AA504" s="90">
        <f>AB504</f>
        <v>8.36</v>
      </c>
      <c r="AB504" s="122">
        <v>8.36</v>
      </c>
      <c r="AC504" s="90">
        <f>AD504</f>
        <v>12.13</v>
      </c>
      <c r="AD504" s="122">
        <v>12.13</v>
      </c>
      <c r="AE504" s="90">
        <f>AF504</f>
        <v>17.42</v>
      </c>
      <c r="AF504" s="122">
        <v>17.42</v>
      </c>
      <c r="AG504" s="91">
        <f>AH504</f>
        <v>0.0018171296296296297</v>
      </c>
      <c r="AH504" s="123">
        <v>0.0018171296296296297</v>
      </c>
      <c r="AI504" s="91">
        <f>AJ504</f>
        <v>0.0024861111111111112</v>
      </c>
      <c r="AJ504" s="123">
        <v>0.0024861111111111112</v>
      </c>
      <c r="AK504" s="90">
        <f>AL504</f>
        <v>38.64</v>
      </c>
      <c r="AL504" s="122">
        <v>38.64</v>
      </c>
      <c r="AM504" s="91">
        <f>AN504</f>
        <v>0.0008564814814814815</v>
      </c>
      <c r="AN504" s="123">
        <v>0.0008564814814814815</v>
      </c>
    </row>
    <row r="505" spans="1:40" ht="11.25">
      <c r="A505" s="72">
        <f>B504-1</f>
        <v>49</v>
      </c>
      <c r="B505" s="110"/>
      <c r="C505" s="107">
        <f>D504+$O$1</f>
        <v>8.32</v>
      </c>
      <c r="D505" s="122"/>
      <c r="E505" s="107">
        <f>F504+$O$1</f>
        <v>11.77</v>
      </c>
      <c r="F505" s="122"/>
      <c r="G505" s="107">
        <f>H504+$O$1</f>
        <v>17.14</v>
      </c>
      <c r="H505" s="122"/>
      <c r="I505" s="91">
        <f>J504+$P$1</f>
        <v>0.0017630787037037038</v>
      </c>
      <c r="J505" s="123"/>
      <c r="K505" s="91">
        <f>L504+$P$1</f>
        <v>0.002356597222222222</v>
      </c>
      <c r="L505" s="123"/>
      <c r="M505" s="107">
        <f>N504+$O$1</f>
        <v>38.65</v>
      </c>
      <c r="N505" s="122"/>
      <c r="O505" s="91">
        <f>P504+$P$1</f>
        <v>0.0008538194444444445</v>
      </c>
      <c r="P505" s="123"/>
      <c r="U505" s="133"/>
      <c r="Y505" s="86">
        <f>Z504-1</f>
        <v>49</v>
      </c>
      <c r="Z505" s="115"/>
      <c r="AA505" s="90">
        <f>AB504+0.01</f>
        <v>8.37</v>
      </c>
      <c r="AB505" s="122"/>
      <c r="AC505" s="90">
        <f>AD504+0.01</f>
        <v>12.14</v>
      </c>
      <c r="AD505" s="122"/>
      <c r="AE505" s="90">
        <f>AF504+0.01</f>
        <v>17.430000000000003</v>
      </c>
      <c r="AF505" s="122"/>
      <c r="AG505" s="91">
        <f>AH504+$AM$3</f>
        <v>0.0018172453703703705</v>
      </c>
      <c r="AH505" s="123"/>
      <c r="AI505" s="91">
        <f>AJ504+$AM$3</f>
        <v>0.002486226851851852</v>
      </c>
      <c r="AJ505" s="123"/>
      <c r="AK505" s="90">
        <f>AL504+0.01</f>
        <v>38.65</v>
      </c>
      <c r="AL505" s="122"/>
      <c r="AM505" s="91">
        <f>AN504+$AM$3</f>
        <v>0.0008565972222222222</v>
      </c>
      <c r="AN505" s="123"/>
    </row>
    <row r="506" spans="1:40" ht="11.25">
      <c r="A506" s="72">
        <f>B506</f>
        <v>49</v>
      </c>
      <c r="B506" s="116">
        <v>49</v>
      </c>
      <c r="C506" s="107">
        <f>D506</f>
        <v>8.33</v>
      </c>
      <c r="D506" s="124">
        <v>8.33</v>
      </c>
      <c r="E506" s="107">
        <f>F506</f>
        <v>11.79</v>
      </c>
      <c r="F506" s="124">
        <v>11.79</v>
      </c>
      <c r="G506" s="107">
        <f>H506</f>
        <v>17.17</v>
      </c>
      <c r="H506" s="124">
        <v>17.17</v>
      </c>
      <c r="I506" s="91">
        <f>J506</f>
        <v>0.0017670555555555538</v>
      </c>
      <c r="J506" s="121">
        <v>0.0017670555555555538</v>
      </c>
      <c r="K506" s="91">
        <f>L506</f>
        <v>0.0023625925925925863</v>
      </c>
      <c r="L506" s="121">
        <v>0.0023625925925925863</v>
      </c>
      <c r="M506" s="107" t="e">
        <f>N506</f>
        <v>#REF!</v>
      </c>
      <c r="N506" s="124" t="e">
        <f>N508-(#REF!-#REF!)/50</f>
        <v>#REF!</v>
      </c>
      <c r="O506" s="91">
        <f>P506</f>
        <v>0.0008551481481481487</v>
      </c>
      <c r="P506" s="121">
        <v>0.0008551481481481487</v>
      </c>
      <c r="U506" s="133"/>
      <c r="Y506" s="86">
        <f>Z506</f>
        <v>49</v>
      </c>
      <c r="Z506" s="115">
        <v>49</v>
      </c>
      <c r="AA506" s="90">
        <f>AB506</f>
        <v>8.38</v>
      </c>
      <c r="AB506" s="124">
        <v>8.38</v>
      </c>
      <c r="AC506" s="90">
        <f>AD506</f>
        <v>12.16</v>
      </c>
      <c r="AD506" s="124">
        <v>12.16</v>
      </c>
      <c r="AE506" s="90">
        <f>AF506</f>
        <v>17.45</v>
      </c>
      <c r="AF506" s="124">
        <v>17.45</v>
      </c>
      <c r="AG506" s="91">
        <f>AH506</f>
        <v>0.0018212962962962974</v>
      </c>
      <c r="AH506" s="121">
        <v>0.0018212962962962974</v>
      </c>
      <c r="AI506" s="91">
        <f>AJ506</f>
        <v>0.002491944444444442</v>
      </c>
      <c r="AJ506" s="121">
        <v>0.002491944444444442</v>
      </c>
      <c r="AK506" s="90">
        <f>AL506</f>
        <v>38.707200000000014</v>
      </c>
      <c r="AL506" s="124">
        <v>38.707200000000014</v>
      </c>
      <c r="AM506" s="91">
        <f>AN506</f>
        <v>0.0008578703703703707</v>
      </c>
      <c r="AN506" s="121">
        <v>0.0008578703703703707</v>
      </c>
    </row>
    <row r="507" spans="1:40" ht="11.25">
      <c r="A507" s="72">
        <f>B506-1</f>
        <v>48</v>
      </c>
      <c r="B507" s="116"/>
      <c r="C507" s="107">
        <f>D506+$O$1</f>
        <v>8.34</v>
      </c>
      <c r="D507" s="124"/>
      <c r="E507" s="107">
        <f>F506+$O$1</f>
        <v>11.799999999999999</v>
      </c>
      <c r="F507" s="124"/>
      <c r="G507" s="107">
        <f>H506+$O$1</f>
        <v>17.180000000000003</v>
      </c>
      <c r="H507" s="124"/>
      <c r="I507" s="91">
        <f>J506+$P$1</f>
        <v>0.0017671712962962947</v>
      </c>
      <c r="J507" s="121"/>
      <c r="K507" s="91">
        <f>L506+$P$1</f>
        <v>0.002362708333333327</v>
      </c>
      <c r="L507" s="121"/>
      <c r="M507" s="107" t="e">
        <f>N506+$O$1</f>
        <v>#REF!</v>
      </c>
      <c r="N507" s="124"/>
      <c r="O507" s="91">
        <f>P506+$P$1</f>
        <v>0.0008552638888888895</v>
      </c>
      <c r="P507" s="121"/>
      <c r="U507" s="133"/>
      <c r="Y507" s="86">
        <f>Z506-1</f>
        <v>48</v>
      </c>
      <c r="Z507" s="115"/>
      <c r="AA507" s="90">
        <f>AB506+0.01</f>
        <v>8.39</v>
      </c>
      <c r="AB507" s="124"/>
      <c r="AC507" s="90">
        <f>AD506+0.01</f>
        <v>12.17</v>
      </c>
      <c r="AD507" s="124"/>
      <c r="AE507" s="90">
        <f>AF506+0.01</f>
        <v>17.46</v>
      </c>
      <c r="AF507" s="124"/>
      <c r="AG507" s="91">
        <f>AH506+$AM$3</f>
        <v>0.0018214120370370383</v>
      </c>
      <c r="AH507" s="121"/>
      <c r="AI507" s="91">
        <f>AJ506+$AM$3</f>
        <v>0.0024920601851851827</v>
      </c>
      <c r="AJ507" s="121"/>
      <c r="AK507" s="90">
        <f>AL506+0.01</f>
        <v>38.71720000000001</v>
      </c>
      <c r="AL507" s="124"/>
      <c r="AM507" s="91">
        <f>AN506+$AM$3</f>
        <v>0.0008579861111111114</v>
      </c>
      <c r="AN507" s="121"/>
    </row>
    <row r="508" spans="1:40" ht="11.25">
      <c r="A508" s="72">
        <f>B508</f>
        <v>48</v>
      </c>
      <c r="B508" s="110">
        <v>48</v>
      </c>
      <c r="C508" s="107">
        <f>D508</f>
        <v>8.35</v>
      </c>
      <c r="D508" s="124">
        <v>8.35</v>
      </c>
      <c r="E508" s="107">
        <f>F508</f>
        <v>11.82</v>
      </c>
      <c r="F508" s="124">
        <v>11.82</v>
      </c>
      <c r="G508" s="107">
        <f>H508</f>
        <v>17.2</v>
      </c>
      <c r="H508" s="124">
        <v>17.2</v>
      </c>
      <c r="I508" s="91">
        <f>J508</f>
        <v>0.0017711481481481465</v>
      </c>
      <c r="J508" s="121">
        <v>0.0017711481481481465</v>
      </c>
      <c r="K508" s="91">
        <f>L508</f>
        <v>0.0023687037037036975</v>
      </c>
      <c r="L508" s="121">
        <v>0.0023687037037036975</v>
      </c>
      <c r="M508" s="107" t="e">
        <f>N508</f>
        <v>#REF!</v>
      </c>
      <c r="N508" s="124" t="e">
        <f>N510-(#REF!-#REF!)/50</f>
        <v>#REF!</v>
      </c>
      <c r="O508" s="91">
        <f>P508</f>
        <v>0.0008565925925925931</v>
      </c>
      <c r="P508" s="121">
        <v>0.0008565925925925931</v>
      </c>
      <c r="U508" s="133"/>
      <c r="Y508" s="86">
        <f>Z508</f>
        <v>48</v>
      </c>
      <c r="Z508" s="115">
        <v>48</v>
      </c>
      <c r="AA508" s="90">
        <f>AB508</f>
        <v>8.39</v>
      </c>
      <c r="AB508" s="124">
        <v>8.39</v>
      </c>
      <c r="AC508" s="90">
        <f>AD508</f>
        <v>12.18</v>
      </c>
      <c r="AD508" s="124">
        <v>12.18</v>
      </c>
      <c r="AE508" s="90">
        <f>AF508</f>
        <v>17.48</v>
      </c>
      <c r="AF508" s="124">
        <v>17.48</v>
      </c>
      <c r="AG508" s="91">
        <f>AH508</f>
        <v>0.001825462962962964</v>
      </c>
      <c r="AH508" s="121">
        <v>0.001825462962962964</v>
      </c>
      <c r="AI508" s="91">
        <f>AJ508</f>
        <v>0.0024977777777777754</v>
      </c>
      <c r="AJ508" s="121">
        <v>0.0024977777777777754</v>
      </c>
      <c r="AK508" s="90">
        <f>AL508</f>
        <v>38.774400000000014</v>
      </c>
      <c r="AL508" s="124">
        <v>38.774400000000014</v>
      </c>
      <c r="AM508" s="91">
        <f>AN508</f>
        <v>0.0008592592592592596</v>
      </c>
      <c r="AN508" s="121">
        <v>0.0008592592592592596</v>
      </c>
    </row>
    <row r="509" spans="1:40" ht="11.25">
      <c r="A509" s="72">
        <f>B508-1</f>
        <v>47</v>
      </c>
      <c r="B509" s="110"/>
      <c r="C509" s="107">
        <f>D508+$O$1</f>
        <v>8.36</v>
      </c>
      <c r="D509" s="124"/>
      <c r="E509" s="107">
        <f>F508+$O$1</f>
        <v>11.83</v>
      </c>
      <c r="F509" s="124"/>
      <c r="G509" s="107">
        <f>H508+$O$1</f>
        <v>17.21</v>
      </c>
      <c r="H509" s="124"/>
      <c r="I509" s="91">
        <f>J508+$P$1</f>
        <v>0.0017712638888888873</v>
      </c>
      <c r="J509" s="121"/>
      <c r="K509" s="91">
        <f>L508+$P$1</f>
        <v>0.002368819444444438</v>
      </c>
      <c r="L509" s="121"/>
      <c r="M509" s="107" t="e">
        <f>N508+$O$1</f>
        <v>#REF!</v>
      </c>
      <c r="N509" s="124"/>
      <c r="O509" s="91">
        <f>P508+$P$1</f>
        <v>0.0008567083333333339</v>
      </c>
      <c r="P509" s="121"/>
      <c r="U509" s="133"/>
      <c r="Y509" s="86">
        <f>Z508-1</f>
        <v>47</v>
      </c>
      <c r="Z509" s="115"/>
      <c r="AA509" s="90">
        <f>AB508+0.01</f>
        <v>8.4</v>
      </c>
      <c r="AB509" s="124"/>
      <c r="AC509" s="90">
        <f>AD508+0.01</f>
        <v>12.19</v>
      </c>
      <c r="AD509" s="124"/>
      <c r="AE509" s="90">
        <f>AF508+0.01</f>
        <v>17.490000000000002</v>
      </c>
      <c r="AF509" s="124"/>
      <c r="AG509" s="91">
        <f>AH508+$AM$3</f>
        <v>0.001825578703703705</v>
      </c>
      <c r="AH509" s="121"/>
      <c r="AI509" s="91">
        <f>AJ508+$AM$3</f>
        <v>0.002497893518518516</v>
      </c>
      <c r="AJ509" s="121"/>
      <c r="AK509" s="90">
        <f>AL508+0.01</f>
        <v>38.78440000000001</v>
      </c>
      <c r="AL509" s="124"/>
      <c r="AM509" s="91">
        <f>AN508+$AM$3</f>
        <v>0.0008593750000000003</v>
      </c>
      <c r="AN509" s="121"/>
    </row>
    <row r="510" spans="1:40" ht="11.25">
      <c r="A510" s="72">
        <f>B510</f>
        <v>47</v>
      </c>
      <c r="B510" s="110">
        <v>47</v>
      </c>
      <c r="C510" s="107">
        <f>D510</f>
        <v>8.36</v>
      </c>
      <c r="D510" s="124">
        <v>8.36</v>
      </c>
      <c r="E510" s="107">
        <f>F510</f>
        <v>11.85</v>
      </c>
      <c r="F510" s="124">
        <v>11.85</v>
      </c>
      <c r="G510" s="107">
        <f>H510</f>
        <v>17.24</v>
      </c>
      <c r="H510" s="124">
        <v>17.24</v>
      </c>
      <c r="I510" s="91">
        <f>J510</f>
        <v>0.0017752407407407391</v>
      </c>
      <c r="J510" s="121">
        <v>0.0017752407407407391</v>
      </c>
      <c r="K510" s="91">
        <f>L510</f>
        <v>0.0023748148148148088</v>
      </c>
      <c r="L510" s="121">
        <v>0.0023748148148148088</v>
      </c>
      <c r="M510" s="107" t="e">
        <f>N510</f>
        <v>#REF!</v>
      </c>
      <c r="N510" s="124" t="e">
        <f>N512-(#REF!-#REF!)/50</f>
        <v>#REF!</v>
      </c>
      <c r="O510" s="91">
        <f>P510</f>
        <v>0.0008580370370370376</v>
      </c>
      <c r="P510" s="121">
        <v>0.0008580370370370376</v>
      </c>
      <c r="U510" s="133"/>
      <c r="Y510" s="86">
        <f>Z510</f>
        <v>47</v>
      </c>
      <c r="Z510" s="115">
        <v>47</v>
      </c>
      <c r="AA510" s="90">
        <f>AB510</f>
        <v>8.41</v>
      </c>
      <c r="AB510" s="124">
        <v>8.41</v>
      </c>
      <c r="AC510" s="90">
        <f>AD510</f>
        <v>12.21</v>
      </c>
      <c r="AD510" s="124">
        <v>12.21</v>
      </c>
      <c r="AE510" s="90">
        <f>AF510</f>
        <v>17.51</v>
      </c>
      <c r="AF510" s="124">
        <v>17.51</v>
      </c>
      <c r="AG510" s="91">
        <f>AH510</f>
        <v>0.0018296296296296307</v>
      </c>
      <c r="AH510" s="121">
        <v>0.0018296296296296307</v>
      </c>
      <c r="AI510" s="91">
        <f>AJ510</f>
        <v>0.002503611111111109</v>
      </c>
      <c r="AJ510" s="121">
        <v>0.002503611111111109</v>
      </c>
      <c r="AK510" s="90">
        <f>AL510</f>
        <v>38.841600000000014</v>
      </c>
      <c r="AL510" s="124">
        <v>38.841600000000014</v>
      </c>
      <c r="AM510" s="91">
        <f>AN510</f>
        <v>0.0008606481481481485</v>
      </c>
      <c r="AN510" s="121">
        <v>0.0008606481481481485</v>
      </c>
    </row>
    <row r="511" spans="1:40" ht="11.25">
      <c r="A511" s="72">
        <f>B510-1</f>
        <v>46</v>
      </c>
      <c r="B511" s="110"/>
      <c r="C511" s="107">
        <f>D510+$O$1</f>
        <v>8.37</v>
      </c>
      <c r="D511" s="124"/>
      <c r="E511" s="107">
        <f>F510+$O$1</f>
        <v>11.86</v>
      </c>
      <c r="F511" s="124"/>
      <c r="G511" s="107">
        <f>H510+$O$1</f>
        <v>17.25</v>
      </c>
      <c r="H511" s="124"/>
      <c r="I511" s="91">
        <f>J510+$P$1</f>
        <v>0.00177535648148148</v>
      </c>
      <c r="J511" s="121"/>
      <c r="K511" s="91">
        <f>L510+$P$1</f>
        <v>0.0023749305555555494</v>
      </c>
      <c r="L511" s="121"/>
      <c r="M511" s="107" t="e">
        <f>N510+$O$1</f>
        <v>#REF!</v>
      </c>
      <c r="N511" s="124"/>
      <c r="O511" s="91">
        <f>P510+$P$1</f>
        <v>0.0008581527777777783</v>
      </c>
      <c r="P511" s="121"/>
      <c r="U511" s="133"/>
      <c r="Y511" s="86">
        <f>Z510-1</f>
        <v>46</v>
      </c>
      <c r="Z511" s="115"/>
      <c r="AA511" s="90">
        <f>AB510+0.01</f>
        <v>8.42</v>
      </c>
      <c r="AB511" s="124"/>
      <c r="AC511" s="90">
        <f>AD510+0.01</f>
        <v>12.22</v>
      </c>
      <c r="AD511" s="124"/>
      <c r="AE511" s="90">
        <f>AF510+0.01</f>
        <v>17.520000000000003</v>
      </c>
      <c r="AF511" s="124"/>
      <c r="AG511" s="91">
        <f>AH510+$AM$3</f>
        <v>0.0018297453703703716</v>
      </c>
      <c r="AH511" s="121"/>
      <c r="AI511" s="91">
        <f>AJ510+$AM$3</f>
        <v>0.0025037268518518494</v>
      </c>
      <c r="AJ511" s="121"/>
      <c r="AK511" s="90">
        <f>AL510+0.01</f>
        <v>38.85160000000001</v>
      </c>
      <c r="AL511" s="124"/>
      <c r="AM511" s="91">
        <f>AN510+$AM$3</f>
        <v>0.0008607638888888892</v>
      </c>
      <c r="AN511" s="121"/>
    </row>
    <row r="512" spans="1:40" ht="11.25">
      <c r="A512" s="72">
        <f>B512</f>
        <v>46</v>
      </c>
      <c r="B512" s="116">
        <v>46</v>
      </c>
      <c r="C512" s="107">
        <f>D512</f>
        <v>8.38</v>
      </c>
      <c r="D512" s="124">
        <v>8.38</v>
      </c>
      <c r="E512" s="107">
        <f>F512</f>
        <v>11.88</v>
      </c>
      <c r="F512" s="124">
        <v>11.88</v>
      </c>
      <c r="G512" s="107">
        <f>H512</f>
        <v>17.28</v>
      </c>
      <c r="H512" s="124">
        <v>17.28</v>
      </c>
      <c r="I512" s="91">
        <f>J512</f>
        <v>0.0017793333333333318</v>
      </c>
      <c r="J512" s="121">
        <v>0.0017793333333333318</v>
      </c>
      <c r="K512" s="91">
        <f>L512</f>
        <v>0.00238092592592592</v>
      </c>
      <c r="L512" s="121">
        <v>0.00238092592592592</v>
      </c>
      <c r="M512" s="107" t="e">
        <f>N512</f>
        <v>#REF!</v>
      </c>
      <c r="N512" s="124" t="e">
        <f>N514-(#REF!-#REF!)/50</f>
        <v>#REF!</v>
      </c>
      <c r="O512" s="91">
        <f>P512</f>
        <v>0.000859481481481482</v>
      </c>
      <c r="P512" s="121">
        <v>0.000859481481481482</v>
      </c>
      <c r="U512" s="133"/>
      <c r="Y512" s="86">
        <f>Z512</f>
        <v>46</v>
      </c>
      <c r="Z512" s="115">
        <v>46</v>
      </c>
      <c r="AA512" s="90">
        <f>AB512</f>
        <v>8.43</v>
      </c>
      <c r="AB512" s="124">
        <v>8.43</v>
      </c>
      <c r="AC512" s="90">
        <f>AD512</f>
        <v>12.24</v>
      </c>
      <c r="AD512" s="124">
        <v>12.24</v>
      </c>
      <c r="AE512" s="90">
        <f>AF512</f>
        <v>17.55</v>
      </c>
      <c r="AF512" s="124">
        <v>17.55</v>
      </c>
      <c r="AG512" s="91">
        <f>AH512</f>
        <v>0.0018337962962962973</v>
      </c>
      <c r="AH512" s="121">
        <v>0.0018337962962962973</v>
      </c>
      <c r="AI512" s="91">
        <f>AJ512</f>
        <v>0.002509444444444442</v>
      </c>
      <c r="AJ512" s="121">
        <v>0.002509444444444442</v>
      </c>
      <c r="AK512" s="90">
        <f>AL512</f>
        <v>38.908800000000014</v>
      </c>
      <c r="AL512" s="124">
        <v>38.908800000000014</v>
      </c>
      <c r="AM512" s="91">
        <f>AN512</f>
        <v>0.0008620370370370374</v>
      </c>
      <c r="AN512" s="121">
        <v>0.0008620370370370374</v>
      </c>
    </row>
    <row r="513" spans="1:40" ht="11.25">
      <c r="A513" s="72">
        <f>B512-1</f>
        <v>45</v>
      </c>
      <c r="B513" s="116"/>
      <c r="C513" s="107">
        <f>D512+$O$1</f>
        <v>8.39</v>
      </c>
      <c r="D513" s="124"/>
      <c r="E513" s="107">
        <f>F512+$O$1</f>
        <v>11.89</v>
      </c>
      <c r="F513" s="124"/>
      <c r="G513" s="107">
        <f>H512+$O$1</f>
        <v>17.290000000000003</v>
      </c>
      <c r="H513" s="124"/>
      <c r="I513" s="91">
        <f>J512+$P$1</f>
        <v>0.0017794490740740726</v>
      </c>
      <c r="J513" s="121"/>
      <c r="K513" s="91">
        <f>L512+$P$1</f>
        <v>0.0023810416666666607</v>
      </c>
      <c r="L513" s="121"/>
      <c r="M513" s="107" t="e">
        <f>N512+$O$1</f>
        <v>#REF!</v>
      </c>
      <c r="N513" s="124"/>
      <c r="O513" s="91">
        <f>P512+$P$1</f>
        <v>0.0008595972222222227</v>
      </c>
      <c r="P513" s="121"/>
      <c r="U513" s="133"/>
      <c r="Y513" s="86">
        <f>Z512-1</f>
        <v>45</v>
      </c>
      <c r="Z513" s="115"/>
      <c r="AA513" s="90">
        <f>AB512+0.01</f>
        <v>8.44</v>
      </c>
      <c r="AB513" s="124"/>
      <c r="AC513" s="90">
        <f>AD512+0.01</f>
        <v>12.25</v>
      </c>
      <c r="AD513" s="124"/>
      <c r="AE513" s="90">
        <f>AF512+0.01</f>
        <v>17.560000000000002</v>
      </c>
      <c r="AF513" s="124"/>
      <c r="AG513" s="91">
        <f>AH512+$AM$3</f>
        <v>0.0018339120370370382</v>
      </c>
      <c r="AH513" s="121"/>
      <c r="AI513" s="91">
        <f>AJ512+$AM$3</f>
        <v>0.002509560185185183</v>
      </c>
      <c r="AJ513" s="121"/>
      <c r="AK513" s="90">
        <f>AL512+0.01</f>
        <v>38.91880000000001</v>
      </c>
      <c r="AL513" s="124"/>
      <c r="AM513" s="91">
        <f>AN512+$AM$3</f>
        <v>0.0008621527777777781</v>
      </c>
      <c r="AN513" s="121"/>
    </row>
    <row r="514" spans="1:40" ht="11.25">
      <c r="A514" s="72">
        <f>B514</f>
        <v>45</v>
      </c>
      <c r="B514" s="110">
        <v>45</v>
      </c>
      <c r="C514" s="107">
        <f>D514</f>
        <v>8.4</v>
      </c>
      <c r="D514" s="124">
        <v>8.4</v>
      </c>
      <c r="E514" s="107">
        <f>F514</f>
        <v>11.9</v>
      </c>
      <c r="F514" s="124">
        <v>11.9</v>
      </c>
      <c r="G514" s="107">
        <f>H514</f>
        <v>17.32</v>
      </c>
      <c r="H514" s="124">
        <v>17.32</v>
      </c>
      <c r="I514" s="91">
        <f>J514</f>
        <v>0.0017834259259259244</v>
      </c>
      <c r="J514" s="121">
        <v>0.0017834259259259244</v>
      </c>
      <c r="K514" s="91">
        <f>L514</f>
        <v>0.0023870370370370313</v>
      </c>
      <c r="L514" s="121">
        <v>0.0023870370370370313</v>
      </c>
      <c r="M514" s="107" t="e">
        <f>N514</f>
        <v>#REF!</v>
      </c>
      <c r="N514" s="124" t="e">
        <f>N516-(#REF!-#REF!)/50</f>
        <v>#REF!</v>
      </c>
      <c r="O514" s="91">
        <f>P514</f>
        <v>0.0008609259259259264</v>
      </c>
      <c r="P514" s="121">
        <v>0.0008609259259259264</v>
      </c>
      <c r="U514" s="133"/>
      <c r="Y514" s="86">
        <f>Z514</f>
        <v>45</v>
      </c>
      <c r="Z514" s="115">
        <v>45</v>
      </c>
      <c r="AA514" s="90">
        <f>AB514</f>
        <v>8.44</v>
      </c>
      <c r="AB514" s="124">
        <v>8.44</v>
      </c>
      <c r="AC514" s="90">
        <f>AD514</f>
        <v>12.27</v>
      </c>
      <c r="AD514" s="124">
        <v>12.27</v>
      </c>
      <c r="AE514" s="90">
        <f>AF514</f>
        <v>17.58</v>
      </c>
      <c r="AF514" s="124">
        <v>17.58</v>
      </c>
      <c r="AG514" s="91">
        <f>AH514</f>
        <v>0.001837962962962964</v>
      </c>
      <c r="AH514" s="121">
        <v>0.001837962962962964</v>
      </c>
      <c r="AI514" s="91">
        <f>AJ514</f>
        <v>0.0025152777777777756</v>
      </c>
      <c r="AJ514" s="121">
        <v>0.0025152777777777756</v>
      </c>
      <c r="AK514" s="90">
        <f>AL514</f>
        <v>38.97600000000001</v>
      </c>
      <c r="AL514" s="124">
        <v>38.97600000000001</v>
      </c>
      <c r="AM514" s="91">
        <f>AN514</f>
        <v>0.0008634259259259262</v>
      </c>
      <c r="AN514" s="121">
        <v>0.0008634259259259262</v>
      </c>
    </row>
    <row r="515" spans="1:40" ht="11.25">
      <c r="A515" s="72">
        <f>B514-1</f>
        <v>44</v>
      </c>
      <c r="B515" s="110"/>
      <c r="C515" s="107">
        <f>D514+$O$1</f>
        <v>8.41</v>
      </c>
      <c r="D515" s="124"/>
      <c r="E515" s="107">
        <f>F514+$O$1</f>
        <v>11.91</v>
      </c>
      <c r="F515" s="124"/>
      <c r="G515" s="107">
        <f>H514+$O$1</f>
        <v>17.330000000000002</v>
      </c>
      <c r="H515" s="124"/>
      <c r="I515" s="91">
        <f>J514+$P$1</f>
        <v>0.0017835416666666653</v>
      </c>
      <c r="J515" s="121"/>
      <c r="K515" s="91">
        <f>L514+$P$1</f>
        <v>0.002387152777777772</v>
      </c>
      <c r="L515" s="121"/>
      <c r="M515" s="107" t="e">
        <f>N514+$O$1</f>
        <v>#REF!</v>
      </c>
      <c r="N515" s="124"/>
      <c r="O515" s="91">
        <f>P514+$P$1</f>
        <v>0.0008610416666666672</v>
      </c>
      <c r="P515" s="121"/>
      <c r="U515" s="133"/>
      <c r="Y515" s="86">
        <f>Z514-1</f>
        <v>44</v>
      </c>
      <c r="Z515" s="115"/>
      <c r="AA515" s="90">
        <f>AB514+0.01</f>
        <v>8.45</v>
      </c>
      <c r="AB515" s="124"/>
      <c r="AC515" s="90">
        <f>AD514+0.01</f>
        <v>12.28</v>
      </c>
      <c r="AD515" s="124"/>
      <c r="AE515" s="90">
        <f>AF514+0.01</f>
        <v>17.59</v>
      </c>
      <c r="AF515" s="124"/>
      <c r="AG515" s="91">
        <f>AH514+$AM$3</f>
        <v>0.0018380787037037048</v>
      </c>
      <c r="AH515" s="121"/>
      <c r="AI515" s="91">
        <f>AJ514+$AM$3</f>
        <v>0.002515393518518516</v>
      </c>
      <c r="AJ515" s="121"/>
      <c r="AK515" s="90">
        <f>AL514+0.01</f>
        <v>38.98600000000001</v>
      </c>
      <c r="AL515" s="124"/>
      <c r="AM515" s="91">
        <f>AN514+$AM$3</f>
        <v>0.000863541666666667</v>
      </c>
      <c r="AN515" s="121"/>
    </row>
    <row r="516" spans="1:40" ht="11.25">
      <c r="A516" s="72">
        <f>B516</f>
        <v>44</v>
      </c>
      <c r="B516" s="110">
        <v>44</v>
      </c>
      <c r="C516" s="107">
        <f>D516</f>
        <v>8.42</v>
      </c>
      <c r="D516" s="124">
        <v>8.42</v>
      </c>
      <c r="E516" s="107">
        <f>F516</f>
        <v>11.93</v>
      </c>
      <c r="F516" s="124">
        <v>11.93</v>
      </c>
      <c r="G516" s="107">
        <f>H516</f>
        <v>17.35</v>
      </c>
      <c r="H516" s="124">
        <v>17.35</v>
      </c>
      <c r="I516" s="91">
        <f>J516</f>
        <v>0.001787518518518517</v>
      </c>
      <c r="J516" s="121">
        <v>0.001787518518518517</v>
      </c>
      <c r="K516" s="91">
        <f>L516</f>
        <v>0.0023931481481481425</v>
      </c>
      <c r="L516" s="121">
        <v>0.0023931481481481425</v>
      </c>
      <c r="M516" s="107" t="e">
        <f>N516</f>
        <v>#REF!</v>
      </c>
      <c r="N516" s="124" t="e">
        <f>N518-(#REF!-#REF!)/50</f>
        <v>#REF!</v>
      </c>
      <c r="O516" s="91">
        <f>P516</f>
        <v>0.0008623703703703709</v>
      </c>
      <c r="P516" s="121">
        <v>0.0008623703703703709</v>
      </c>
      <c r="U516" s="133"/>
      <c r="Y516" s="86">
        <f>Z516</f>
        <v>44</v>
      </c>
      <c r="Z516" s="115">
        <v>44</v>
      </c>
      <c r="AA516" s="90">
        <f>AB516</f>
        <v>8.46</v>
      </c>
      <c r="AB516" s="124">
        <v>8.46</v>
      </c>
      <c r="AC516" s="90">
        <f>AD516</f>
        <v>12.29</v>
      </c>
      <c r="AD516" s="124">
        <v>12.29</v>
      </c>
      <c r="AE516" s="90">
        <f>AF516</f>
        <v>17.61</v>
      </c>
      <c r="AF516" s="124">
        <v>17.61</v>
      </c>
      <c r="AG516" s="91">
        <f>AH516</f>
        <v>0.0018421296296296306</v>
      </c>
      <c r="AH516" s="121">
        <v>0.0018421296296296306</v>
      </c>
      <c r="AI516" s="91">
        <f>AJ516</f>
        <v>0.002521111111111109</v>
      </c>
      <c r="AJ516" s="121">
        <v>0.002521111111111109</v>
      </c>
      <c r="AK516" s="90">
        <f>AL516</f>
        <v>39.04320000000001</v>
      </c>
      <c r="AL516" s="124">
        <v>39.04320000000001</v>
      </c>
      <c r="AM516" s="91">
        <f>AN516</f>
        <v>0.0008648148148148151</v>
      </c>
      <c r="AN516" s="121">
        <v>0.0008648148148148151</v>
      </c>
    </row>
    <row r="517" spans="1:40" ht="11.25">
      <c r="A517" s="72">
        <f>B516-1</f>
        <v>43</v>
      </c>
      <c r="B517" s="110"/>
      <c r="C517" s="107">
        <f>D516+$O$1</f>
        <v>8.43</v>
      </c>
      <c r="D517" s="124"/>
      <c r="E517" s="107">
        <f>F516+$O$1</f>
        <v>11.94</v>
      </c>
      <c r="F517" s="124"/>
      <c r="G517" s="107">
        <f>H516+$O$1</f>
        <v>17.360000000000003</v>
      </c>
      <c r="H517" s="124"/>
      <c r="I517" s="91">
        <f>J516+$P$1</f>
        <v>0.001787634259259258</v>
      </c>
      <c r="J517" s="121"/>
      <c r="K517" s="91">
        <f>L516+$P$1</f>
        <v>0.002393263888888883</v>
      </c>
      <c r="L517" s="121"/>
      <c r="M517" s="107" t="e">
        <f>N516+$O$1</f>
        <v>#REF!</v>
      </c>
      <c r="N517" s="124"/>
      <c r="O517" s="91">
        <f>P516+$P$1</f>
        <v>0.0008624861111111116</v>
      </c>
      <c r="P517" s="121"/>
      <c r="U517" s="133"/>
      <c r="Y517" s="86">
        <f>Z516-1</f>
        <v>43</v>
      </c>
      <c r="Z517" s="115"/>
      <c r="AA517" s="90">
        <f>AB516+0.01</f>
        <v>8.47</v>
      </c>
      <c r="AB517" s="124"/>
      <c r="AC517" s="90">
        <f>AD516+0.01</f>
        <v>12.299999999999999</v>
      </c>
      <c r="AD517" s="124"/>
      <c r="AE517" s="90">
        <f>AF516+0.01</f>
        <v>17.62</v>
      </c>
      <c r="AF517" s="124"/>
      <c r="AG517" s="91">
        <f>AH516+$AM$3</f>
        <v>0.0018422453703703715</v>
      </c>
      <c r="AH517" s="121"/>
      <c r="AI517" s="91">
        <f>AJ516+$AM$3</f>
        <v>0.0025212268518518496</v>
      </c>
      <c r="AJ517" s="121"/>
      <c r="AK517" s="90">
        <f>AL516+0.01</f>
        <v>39.05320000000001</v>
      </c>
      <c r="AL517" s="124"/>
      <c r="AM517" s="91">
        <f>AN516+$AM$3</f>
        <v>0.0008649305555555559</v>
      </c>
      <c r="AN517" s="121"/>
    </row>
    <row r="518" spans="1:40" ht="11.25">
      <c r="A518" s="72">
        <f>B518</f>
        <v>43</v>
      </c>
      <c r="B518" s="116">
        <v>43</v>
      </c>
      <c r="C518" s="107">
        <f>D518</f>
        <v>8.43</v>
      </c>
      <c r="D518" s="124">
        <v>8.43</v>
      </c>
      <c r="E518" s="107">
        <f>F518</f>
        <v>11.96</v>
      </c>
      <c r="F518" s="124">
        <v>11.96</v>
      </c>
      <c r="G518" s="107">
        <f>H518</f>
        <v>17.39</v>
      </c>
      <c r="H518" s="124">
        <v>17.39</v>
      </c>
      <c r="I518" s="91">
        <f>J518</f>
        <v>0.0017916111111111097</v>
      </c>
      <c r="J518" s="121">
        <v>0.0017916111111111097</v>
      </c>
      <c r="K518" s="91">
        <f>L518</f>
        <v>0.0023992592592592538</v>
      </c>
      <c r="L518" s="121">
        <v>0.0023992592592592538</v>
      </c>
      <c r="M518" s="107" t="e">
        <f>N518</f>
        <v>#REF!</v>
      </c>
      <c r="N518" s="124" t="e">
        <f>N520-(#REF!-#REF!)/50</f>
        <v>#REF!</v>
      </c>
      <c r="O518" s="91">
        <f>P518</f>
        <v>0.0008638148148148153</v>
      </c>
      <c r="P518" s="121">
        <v>0.0008638148148148153</v>
      </c>
      <c r="U518" s="133"/>
      <c r="Y518" s="86">
        <f>Z518</f>
        <v>43</v>
      </c>
      <c r="Z518" s="115">
        <v>43</v>
      </c>
      <c r="AA518" s="90">
        <f>AB518</f>
        <v>8.48</v>
      </c>
      <c r="AB518" s="124">
        <v>8.48</v>
      </c>
      <c r="AC518" s="90">
        <f>AD518</f>
        <v>12.32</v>
      </c>
      <c r="AD518" s="124">
        <v>12.32</v>
      </c>
      <c r="AE518" s="90">
        <f>AF518</f>
        <v>17.64</v>
      </c>
      <c r="AF518" s="124">
        <v>17.64</v>
      </c>
      <c r="AG518" s="91">
        <f>AH518</f>
        <v>0.0018462962962962973</v>
      </c>
      <c r="AH518" s="121">
        <v>0.0018462962962962973</v>
      </c>
      <c r="AI518" s="91">
        <f>AJ518</f>
        <v>0.0025269444444444423</v>
      </c>
      <c r="AJ518" s="121">
        <v>0.0025269444444444423</v>
      </c>
      <c r="AK518" s="90">
        <f>AL518</f>
        <v>39.11040000000001</v>
      </c>
      <c r="AL518" s="124">
        <v>39.11040000000001</v>
      </c>
      <c r="AM518" s="91">
        <f>AN518</f>
        <v>0.000866203703703704</v>
      </c>
      <c r="AN518" s="121">
        <v>0.000866203703703704</v>
      </c>
    </row>
    <row r="519" spans="1:40" ht="11.25">
      <c r="A519" s="72">
        <f>B518-1</f>
        <v>42</v>
      </c>
      <c r="B519" s="116"/>
      <c r="C519" s="107">
        <f>D518+$O$1</f>
        <v>8.44</v>
      </c>
      <c r="D519" s="124"/>
      <c r="E519" s="107">
        <f>F518+$O$1</f>
        <v>11.97</v>
      </c>
      <c r="F519" s="124"/>
      <c r="G519" s="107">
        <f>H518+$O$1</f>
        <v>17.400000000000002</v>
      </c>
      <c r="H519" s="124"/>
      <c r="I519" s="91">
        <f>J518+$P$1</f>
        <v>0.0017917268518518506</v>
      </c>
      <c r="J519" s="121"/>
      <c r="K519" s="91">
        <f>L518+$P$1</f>
        <v>0.0023993749999999944</v>
      </c>
      <c r="L519" s="121"/>
      <c r="M519" s="107" t="e">
        <f>N518+$O$1</f>
        <v>#REF!</v>
      </c>
      <c r="N519" s="124"/>
      <c r="O519" s="91">
        <f>P518+$P$1</f>
        <v>0.000863930555555556</v>
      </c>
      <c r="P519" s="121"/>
      <c r="U519" s="133"/>
      <c r="Y519" s="86">
        <f>Z518-1</f>
        <v>42</v>
      </c>
      <c r="Z519" s="115"/>
      <c r="AA519" s="90">
        <f>AB518+0.01</f>
        <v>8.49</v>
      </c>
      <c r="AB519" s="124"/>
      <c r="AC519" s="90">
        <f>AD518+0.01</f>
        <v>12.33</v>
      </c>
      <c r="AD519" s="124"/>
      <c r="AE519" s="90">
        <f>AF518+0.01</f>
        <v>17.650000000000002</v>
      </c>
      <c r="AF519" s="124"/>
      <c r="AG519" s="91">
        <f>AH518+$AM$3</f>
        <v>0.0018464120370370381</v>
      </c>
      <c r="AH519" s="121"/>
      <c r="AI519" s="91">
        <f>AJ518+$AM$3</f>
        <v>0.002527060185185183</v>
      </c>
      <c r="AJ519" s="121"/>
      <c r="AK519" s="90">
        <f>AL518+0.01</f>
        <v>39.12040000000001</v>
      </c>
      <c r="AL519" s="124"/>
      <c r="AM519" s="91">
        <f>AN518+$AM$3</f>
        <v>0.0008663194444444447</v>
      </c>
      <c r="AN519" s="121"/>
    </row>
    <row r="520" spans="1:40" ht="11.25">
      <c r="A520" s="72">
        <f>B520</f>
        <v>42</v>
      </c>
      <c r="B520" s="110">
        <v>42</v>
      </c>
      <c r="C520" s="107">
        <f>D520</f>
        <v>8.45</v>
      </c>
      <c r="D520" s="124">
        <v>8.45</v>
      </c>
      <c r="E520" s="107">
        <f>F520</f>
        <v>11.99</v>
      </c>
      <c r="F520" s="124">
        <v>11.99</v>
      </c>
      <c r="G520" s="107">
        <f>H520</f>
        <v>17.43</v>
      </c>
      <c r="H520" s="124">
        <v>17.43</v>
      </c>
      <c r="I520" s="91">
        <f>J520</f>
        <v>0.0017957037037037024</v>
      </c>
      <c r="J520" s="121">
        <v>0.0017957037037037024</v>
      </c>
      <c r="K520" s="91">
        <f>L520</f>
        <v>0.002405370370370365</v>
      </c>
      <c r="L520" s="121">
        <v>0.002405370370370365</v>
      </c>
      <c r="M520" s="107" t="e">
        <f>N520</f>
        <v>#REF!</v>
      </c>
      <c r="N520" s="124" t="e">
        <f>N522-(#REF!-#REF!)/50</f>
        <v>#REF!</v>
      </c>
      <c r="O520" s="91">
        <f>P520</f>
        <v>0.0008652592592592597</v>
      </c>
      <c r="P520" s="121">
        <v>0.0008652592592592597</v>
      </c>
      <c r="U520" s="133"/>
      <c r="Y520" s="86">
        <f>Z520</f>
        <v>42</v>
      </c>
      <c r="Z520" s="115">
        <v>42</v>
      </c>
      <c r="AA520" s="90">
        <f>AB520</f>
        <v>8.49</v>
      </c>
      <c r="AB520" s="124">
        <v>8.49</v>
      </c>
      <c r="AC520" s="90">
        <f>AD520</f>
        <v>12.35</v>
      </c>
      <c r="AD520" s="124">
        <v>12.35</v>
      </c>
      <c r="AE520" s="90">
        <f>AF520</f>
        <v>17.67</v>
      </c>
      <c r="AF520" s="124">
        <v>17.67</v>
      </c>
      <c r="AG520" s="91">
        <f>AH520</f>
        <v>0.001850462962962964</v>
      </c>
      <c r="AH520" s="121">
        <v>0.001850462962962964</v>
      </c>
      <c r="AI520" s="91">
        <f>AJ520</f>
        <v>0.0025327777777777757</v>
      </c>
      <c r="AJ520" s="121">
        <v>0.0025327777777777757</v>
      </c>
      <c r="AK520" s="90">
        <f>AL520</f>
        <v>39.17760000000001</v>
      </c>
      <c r="AL520" s="124">
        <v>39.17760000000001</v>
      </c>
      <c r="AM520" s="91">
        <f>AN520</f>
        <v>0.0008675925925925929</v>
      </c>
      <c r="AN520" s="121">
        <v>0.0008675925925925929</v>
      </c>
    </row>
    <row r="521" spans="1:40" ht="11.25">
      <c r="A521" s="72">
        <f>B520-1</f>
        <v>41</v>
      </c>
      <c r="B521" s="110"/>
      <c r="C521" s="107">
        <f>D520+$O$1</f>
        <v>8.459999999999999</v>
      </c>
      <c r="D521" s="124"/>
      <c r="E521" s="107">
        <f>F520+$O$1</f>
        <v>12</v>
      </c>
      <c r="F521" s="124"/>
      <c r="G521" s="107">
        <f>H520+$O$1</f>
        <v>17.44</v>
      </c>
      <c r="H521" s="124"/>
      <c r="I521" s="91">
        <f>J520+$P$1</f>
        <v>0.0017958194444444432</v>
      </c>
      <c r="J521" s="121"/>
      <c r="K521" s="91">
        <f>L520+$P$1</f>
        <v>0.0024054861111111056</v>
      </c>
      <c r="L521" s="121"/>
      <c r="M521" s="107" t="e">
        <f>N520+$O$1</f>
        <v>#REF!</v>
      </c>
      <c r="N521" s="124"/>
      <c r="O521" s="91">
        <f>P520+$P$1</f>
        <v>0.0008653750000000005</v>
      </c>
      <c r="P521" s="121"/>
      <c r="U521" s="133"/>
      <c r="Y521" s="86">
        <f>Z520-1</f>
        <v>41</v>
      </c>
      <c r="Z521" s="115"/>
      <c r="AA521" s="90">
        <f>AB520+0.01</f>
        <v>8.5</v>
      </c>
      <c r="AB521" s="124"/>
      <c r="AC521" s="90">
        <f>AD520+0.01</f>
        <v>12.36</v>
      </c>
      <c r="AD521" s="124"/>
      <c r="AE521" s="90">
        <f>AF520+0.01</f>
        <v>17.680000000000003</v>
      </c>
      <c r="AF521" s="124"/>
      <c r="AG521" s="91">
        <f>AH520+$AM$3</f>
        <v>0.0018505787037037048</v>
      </c>
      <c r="AH521" s="121"/>
      <c r="AI521" s="91">
        <f>AJ520+$AM$3</f>
        <v>0.0025328935185185164</v>
      </c>
      <c r="AJ521" s="121"/>
      <c r="AK521" s="90">
        <f>AL520+0.01</f>
        <v>39.18760000000001</v>
      </c>
      <c r="AL521" s="124"/>
      <c r="AM521" s="91">
        <f>AN520+$AM$3</f>
        <v>0.0008677083333333336</v>
      </c>
      <c r="AN521" s="121"/>
    </row>
    <row r="522" spans="1:40" ht="11.25">
      <c r="A522" s="72">
        <f>B522</f>
        <v>41</v>
      </c>
      <c r="B522" s="110">
        <v>41</v>
      </c>
      <c r="C522" s="107">
        <f>D522</f>
        <v>8.47</v>
      </c>
      <c r="D522" s="124">
        <v>8.47</v>
      </c>
      <c r="E522" s="107">
        <f>F522</f>
        <v>12.02</v>
      </c>
      <c r="F522" s="124">
        <v>12.02</v>
      </c>
      <c r="G522" s="107">
        <f>H522</f>
        <v>17.47</v>
      </c>
      <c r="H522" s="124">
        <v>17.47</v>
      </c>
      <c r="I522" s="91">
        <f>J522</f>
        <v>0.001799796296296295</v>
      </c>
      <c r="J522" s="121">
        <v>0.001799796296296295</v>
      </c>
      <c r="K522" s="91">
        <f>L522</f>
        <v>0.0024114814814814763</v>
      </c>
      <c r="L522" s="121">
        <v>0.0024114814814814763</v>
      </c>
      <c r="M522" s="107" t="e">
        <f>N522</f>
        <v>#REF!</v>
      </c>
      <c r="N522" s="124" t="e">
        <f>N524-(#REF!-#REF!)/50</f>
        <v>#REF!</v>
      </c>
      <c r="O522" s="91">
        <f>P522</f>
        <v>0.0008667037037037042</v>
      </c>
      <c r="P522" s="121">
        <v>0.0008667037037037042</v>
      </c>
      <c r="U522" s="133"/>
      <c r="Y522" s="86">
        <f>Z522</f>
        <v>41</v>
      </c>
      <c r="Z522" s="115">
        <v>41</v>
      </c>
      <c r="AA522" s="90">
        <f>AB522</f>
        <v>8.51</v>
      </c>
      <c r="AB522" s="124">
        <v>8.51</v>
      </c>
      <c r="AC522" s="90">
        <f>AD522</f>
        <v>12.38</v>
      </c>
      <c r="AD522" s="124">
        <v>12.38</v>
      </c>
      <c r="AE522" s="90">
        <f>AF522</f>
        <v>17.7</v>
      </c>
      <c r="AF522" s="124">
        <v>17.7</v>
      </c>
      <c r="AG522" s="91">
        <f>AH522</f>
        <v>0.0018546296296296306</v>
      </c>
      <c r="AH522" s="121">
        <v>0.0018546296296296306</v>
      </c>
      <c r="AI522" s="91">
        <f>AJ522</f>
        <v>0.002538611111111109</v>
      </c>
      <c r="AJ522" s="121">
        <v>0.002538611111111109</v>
      </c>
      <c r="AK522" s="90">
        <f>AL522</f>
        <v>39.24480000000001</v>
      </c>
      <c r="AL522" s="124">
        <v>39.24480000000001</v>
      </c>
      <c r="AM522" s="91">
        <f>AN522</f>
        <v>0.0008689814814814818</v>
      </c>
      <c r="AN522" s="121">
        <v>0.0008689814814814818</v>
      </c>
    </row>
    <row r="523" spans="1:40" ht="11.25">
      <c r="A523" s="72">
        <f>B522-1</f>
        <v>40</v>
      </c>
      <c r="B523" s="110"/>
      <c r="C523" s="107">
        <f>D522+$O$1</f>
        <v>8.48</v>
      </c>
      <c r="D523" s="124"/>
      <c r="E523" s="107">
        <f>F522+$O$1</f>
        <v>12.03</v>
      </c>
      <c r="F523" s="124"/>
      <c r="G523" s="107">
        <f>H522+$O$1</f>
        <v>17.48</v>
      </c>
      <c r="H523" s="124"/>
      <c r="I523" s="91">
        <f>J522+$P$1</f>
        <v>0.0017999120370370358</v>
      </c>
      <c r="J523" s="121"/>
      <c r="K523" s="91">
        <f>L522+$P$1</f>
        <v>0.002411597222222217</v>
      </c>
      <c r="L523" s="121"/>
      <c r="M523" s="107" t="e">
        <f>N522+$O$1</f>
        <v>#REF!</v>
      </c>
      <c r="N523" s="124"/>
      <c r="O523" s="91">
        <f>P522+$P$1</f>
        <v>0.0008668194444444449</v>
      </c>
      <c r="P523" s="121"/>
      <c r="U523" s="133"/>
      <c r="Y523" s="86">
        <f>Z522-1</f>
        <v>40</v>
      </c>
      <c r="Z523" s="115"/>
      <c r="AA523" s="90">
        <f>AB522+0.01</f>
        <v>8.52</v>
      </c>
      <c r="AB523" s="124"/>
      <c r="AC523" s="90">
        <f>AD522+0.01</f>
        <v>12.39</v>
      </c>
      <c r="AD523" s="124"/>
      <c r="AE523" s="90">
        <f>AF522+0.01</f>
        <v>17.71</v>
      </c>
      <c r="AF523" s="124"/>
      <c r="AG523" s="91">
        <f>AH522+$AM$3</f>
        <v>0.0018547453703703714</v>
      </c>
      <c r="AH523" s="121"/>
      <c r="AI523" s="91">
        <f>AJ522+$AM$3</f>
        <v>0.0025387268518518497</v>
      </c>
      <c r="AJ523" s="121"/>
      <c r="AK523" s="90">
        <f>AL522+0.01</f>
        <v>39.25480000000001</v>
      </c>
      <c r="AL523" s="124"/>
      <c r="AM523" s="91">
        <f>AN522+$AM$3</f>
        <v>0.0008690972222222225</v>
      </c>
      <c r="AN523" s="121"/>
    </row>
    <row r="524" spans="1:40" ht="11.25">
      <c r="A524" s="72">
        <f>B524</f>
        <v>40</v>
      </c>
      <c r="B524" s="116">
        <v>40</v>
      </c>
      <c r="C524" s="107">
        <f>D524</f>
        <v>8.49</v>
      </c>
      <c r="D524" s="124">
        <v>8.49</v>
      </c>
      <c r="E524" s="107">
        <f>F524</f>
        <v>12.05</v>
      </c>
      <c r="F524" s="124">
        <v>12.05</v>
      </c>
      <c r="G524" s="107">
        <f>H524</f>
        <v>17.5</v>
      </c>
      <c r="H524" s="124">
        <v>17.5</v>
      </c>
      <c r="I524" s="91">
        <f>J524</f>
        <v>0.0018038888888888876</v>
      </c>
      <c r="J524" s="121">
        <v>0.0018038888888888876</v>
      </c>
      <c r="K524" s="91">
        <f>L524</f>
        <v>0.0024175925925925875</v>
      </c>
      <c r="L524" s="121">
        <v>0.0024175925925925875</v>
      </c>
      <c r="M524" s="107" t="e">
        <f>N524</f>
        <v>#REF!</v>
      </c>
      <c r="N524" s="124" t="e">
        <f>N526-(#REF!-#REF!)/50</f>
        <v>#REF!</v>
      </c>
      <c r="O524" s="91">
        <f>P524</f>
        <v>0.0008681481481481486</v>
      </c>
      <c r="P524" s="121">
        <v>0.0008681481481481486</v>
      </c>
      <c r="U524" s="134"/>
      <c r="Y524" s="86">
        <f>Z524</f>
        <v>40</v>
      </c>
      <c r="Z524" s="115">
        <v>40</v>
      </c>
      <c r="AA524" s="90">
        <f>AB524</f>
        <v>8.53</v>
      </c>
      <c r="AB524" s="124">
        <v>8.53</v>
      </c>
      <c r="AC524" s="90">
        <f>AD524</f>
        <v>12.4</v>
      </c>
      <c r="AD524" s="124">
        <v>12.4</v>
      </c>
      <c r="AE524" s="90">
        <f>AF524</f>
        <v>17.74</v>
      </c>
      <c r="AF524" s="124">
        <v>17.74</v>
      </c>
      <c r="AG524" s="91">
        <f>AH524</f>
        <v>0.0018587962962962972</v>
      </c>
      <c r="AH524" s="121">
        <v>0.0018587962962962972</v>
      </c>
      <c r="AI524" s="91">
        <f>AJ524</f>
        <v>0.0025444444444444425</v>
      </c>
      <c r="AJ524" s="121">
        <v>0.0025444444444444425</v>
      </c>
      <c r="AK524" s="90">
        <f>AL524</f>
        <v>39.31200000000001</v>
      </c>
      <c r="AL524" s="124">
        <v>39.31200000000001</v>
      </c>
      <c r="AM524" s="91">
        <f>AN524</f>
        <v>0.0008703703703703706</v>
      </c>
      <c r="AN524" s="121">
        <v>0.0008703703703703706</v>
      </c>
    </row>
    <row r="525" spans="1:40" ht="11.25">
      <c r="A525" s="72">
        <f>B524-1</f>
        <v>39</v>
      </c>
      <c r="B525" s="116"/>
      <c r="C525" s="107">
        <f>D524+$O$1</f>
        <v>8.5</v>
      </c>
      <c r="D525" s="124"/>
      <c r="E525" s="107">
        <f>F524+$O$1</f>
        <v>12.06</v>
      </c>
      <c r="F525" s="124"/>
      <c r="G525" s="107">
        <f>H524+$O$1</f>
        <v>17.51</v>
      </c>
      <c r="H525" s="124"/>
      <c r="I525" s="91">
        <f>J524+$P$1</f>
        <v>0.0018040046296296285</v>
      </c>
      <c r="J525" s="121"/>
      <c r="K525" s="91">
        <f>L524+$P$1</f>
        <v>0.002417708333333328</v>
      </c>
      <c r="L525" s="121"/>
      <c r="M525" s="107" t="e">
        <f>N524+$O$1</f>
        <v>#REF!</v>
      </c>
      <c r="N525" s="124"/>
      <c r="O525" s="91">
        <f>P524+$P$1</f>
        <v>0.0008682638888888893</v>
      </c>
      <c r="P525" s="121"/>
      <c r="Y525" s="86">
        <f>Z524-1</f>
        <v>39</v>
      </c>
      <c r="Z525" s="115"/>
      <c r="AA525" s="90">
        <f>AB524+0.01</f>
        <v>8.54</v>
      </c>
      <c r="AB525" s="124"/>
      <c r="AC525" s="90">
        <f>AD524+0.01</f>
        <v>12.41</v>
      </c>
      <c r="AD525" s="124"/>
      <c r="AE525" s="90">
        <f>AF524+0.01</f>
        <v>17.75</v>
      </c>
      <c r="AF525" s="124"/>
      <c r="AG525" s="91">
        <f>AH524+$AM$3</f>
        <v>0.001858912037037038</v>
      </c>
      <c r="AH525" s="121"/>
      <c r="AI525" s="91">
        <f>AJ524+$AM$3</f>
        <v>0.002544560185185183</v>
      </c>
      <c r="AJ525" s="121"/>
      <c r="AK525" s="90">
        <f>AL524+0.01</f>
        <v>39.32200000000001</v>
      </c>
      <c r="AL525" s="124"/>
      <c r="AM525" s="91">
        <f>AN524+$AM$3</f>
        <v>0.0008704861111111114</v>
      </c>
      <c r="AN525" s="121"/>
    </row>
    <row r="526" spans="1:40" ht="11.25">
      <c r="A526" s="72">
        <f>B526</f>
        <v>39</v>
      </c>
      <c r="B526" s="110">
        <v>39</v>
      </c>
      <c r="C526" s="107">
        <f>D526</f>
        <v>8.51</v>
      </c>
      <c r="D526" s="124">
        <v>8.51</v>
      </c>
      <c r="E526" s="107">
        <f>F526</f>
        <v>12.08</v>
      </c>
      <c r="F526" s="124">
        <v>12.08</v>
      </c>
      <c r="G526" s="107">
        <f>H526</f>
        <v>17.54</v>
      </c>
      <c r="H526" s="124">
        <v>17.54</v>
      </c>
      <c r="I526" s="91">
        <f>J526</f>
        <v>0.0018079814814814803</v>
      </c>
      <c r="J526" s="121">
        <v>0.0018079814814814803</v>
      </c>
      <c r="K526" s="91">
        <f>L526</f>
        <v>0.0024237037037036988</v>
      </c>
      <c r="L526" s="121">
        <v>0.0024237037037036988</v>
      </c>
      <c r="M526" s="107" t="e">
        <f>N526</f>
        <v>#REF!</v>
      </c>
      <c r="N526" s="124" t="e">
        <f>N528-(#REF!-#REF!)/50</f>
        <v>#REF!</v>
      </c>
      <c r="O526" s="91">
        <f>P526</f>
        <v>0.000869592592592593</v>
      </c>
      <c r="P526" s="121">
        <v>0.000869592592592593</v>
      </c>
      <c r="Y526" s="86">
        <f>Z526</f>
        <v>39</v>
      </c>
      <c r="Z526" s="115">
        <v>39</v>
      </c>
      <c r="AA526" s="90">
        <f>AB526</f>
        <v>8.54</v>
      </c>
      <c r="AB526" s="124">
        <v>8.54</v>
      </c>
      <c r="AC526" s="90">
        <f>AD526</f>
        <v>12.43</v>
      </c>
      <c r="AD526" s="124">
        <v>12.43</v>
      </c>
      <c r="AE526" s="90">
        <f>AF526</f>
        <v>17.77</v>
      </c>
      <c r="AF526" s="124">
        <v>17.77</v>
      </c>
      <c r="AG526" s="91">
        <f>AH526</f>
        <v>0.0018629629629629638</v>
      </c>
      <c r="AH526" s="121">
        <v>0.0018629629629629638</v>
      </c>
      <c r="AI526" s="91">
        <f>AJ526</f>
        <v>0.002550277777777776</v>
      </c>
      <c r="AJ526" s="121">
        <v>0.002550277777777776</v>
      </c>
      <c r="AK526" s="90">
        <f>AL526</f>
        <v>39.37920000000001</v>
      </c>
      <c r="AL526" s="124">
        <v>39.37920000000001</v>
      </c>
      <c r="AM526" s="91">
        <f>AN526</f>
        <v>0.0008717592592592595</v>
      </c>
      <c r="AN526" s="121">
        <v>0.0008717592592592595</v>
      </c>
    </row>
    <row r="527" spans="1:40" ht="11.25">
      <c r="A527" s="72">
        <f>B526-1</f>
        <v>38</v>
      </c>
      <c r="B527" s="110"/>
      <c r="C527" s="107">
        <f>D526+$O$1</f>
        <v>8.52</v>
      </c>
      <c r="D527" s="124"/>
      <c r="E527" s="107">
        <f>F526+$O$1</f>
        <v>12.09</v>
      </c>
      <c r="F527" s="124"/>
      <c r="G527" s="107">
        <f>H526+$O$1</f>
        <v>17.55</v>
      </c>
      <c r="H527" s="124"/>
      <c r="I527" s="91">
        <f>J526+$P$1</f>
        <v>0.0018080972222222211</v>
      </c>
      <c r="J527" s="121"/>
      <c r="K527" s="91">
        <f>L526+$P$1</f>
        <v>0.0024238194444444394</v>
      </c>
      <c r="L527" s="121"/>
      <c r="M527" s="107" t="e">
        <f>N526+$O$1</f>
        <v>#REF!</v>
      </c>
      <c r="N527" s="124"/>
      <c r="O527" s="91">
        <f>P526+$P$1</f>
        <v>0.0008697083333333338</v>
      </c>
      <c r="P527" s="121"/>
      <c r="Y527" s="86">
        <f>Z526-1</f>
        <v>38</v>
      </c>
      <c r="Z527" s="115"/>
      <c r="AA527" s="90">
        <f>AB526+0.01</f>
        <v>8.549999999999999</v>
      </c>
      <c r="AB527" s="124"/>
      <c r="AC527" s="90">
        <f>AD526+0.01</f>
        <v>12.44</v>
      </c>
      <c r="AD527" s="124"/>
      <c r="AE527" s="90">
        <f>AF526+0.01</f>
        <v>17.78</v>
      </c>
      <c r="AF527" s="124"/>
      <c r="AG527" s="91">
        <f>AH526+$AM$3</f>
        <v>0.0018630787037037047</v>
      </c>
      <c r="AH527" s="121"/>
      <c r="AI527" s="91">
        <f>AJ526+$AM$3</f>
        <v>0.0025503935185185165</v>
      </c>
      <c r="AJ527" s="121"/>
      <c r="AK527" s="90">
        <f>AL526+0.01</f>
        <v>39.38920000000001</v>
      </c>
      <c r="AL527" s="124"/>
      <c r="AM527" s="91">
        <f>AN526+$AM$3</f>
        <v>0.0008718750000000003</v>
      </c>
      <c r="AN527" s="121"/>
    </row>
    <row r="528" spans="1:40" ht="11.25">
      <c r="A528" s="72">
        <f>B528</f>
        <v>38</v>
      </c>
      <c r="B528" s="110">
        <v>38</v>
      </c>
      <c r="C528" s="107">
        <f>D528</f>
        <v>8.52</v>
      </c>
      <c r="D528" s="124">
        <v>8.52</v>
      </c>
      <c r="E528" s="107">
        <f>F528</f>
        <v>12.11</v>
      </c>
      <c r="F528" s="124">
        <v>12.11</v>
      </c>
      <c r="G528" s="107">
        <f>H528</f>
        <v>17.58</v>
      </c>
      <c r="H528" s="124">
        <v>17.58</v>
      </c>
      <c r="I528" s="91">
        <f>J528</f>
        <v>0.001812074074074073</v>
      </c>
      <c r="J528" s="121">
        <v>0.001812074074074073</v>
      </c>
      <c r="K528" s="91">
        <f>L528</f>
        <v>0.00242981481481481</v>
      </c>
      <c r="L528" s="121">
        <v>0.00242981481481481</v>
      </c>
      <c r="M528" s="107" t="e">
        <f>N528</f>
        <v>#REF!</v>
      </c>
      <c r="N528" s="124" t="e">
        <f>N530-(#REF!-#REF!)/50</f>
        <v>#REF!</v>
      </c>
      <c r="O528" s="91">
        <f>P528</f>
        <v>0.0008710370370370375</v>
      </c>
      <c r="P528" s="121">
        <v>0.0008710370370370375</v>
      </c>
      <c r="Y528" s="86">
        <f>Z528</f>
        <v>38</v>
      </c>
      <c r="Z528" s="115">
        <v>38</v>
      </c>
      <c r="AA528" s="90">
        <f>AB528</f>
        <v>8.56</v>
      </c>
      <c r="AB528" s="124">
        <v>8.56</v>
      </c>
      <c r="AC528" s="90">
        <f>AD528</f>
        <v>12.46</v>
      </c>
      <c r="AD528" s="124">
        <v>12.46</v>
      </c>
      <c r="AE528" s="90">
        <f>AF528</f>
        <v>17.8</v>
      </c>
      <c r="AF528" s="124">
        <v>17.8</v>
      </c>
      <c r="AG528" s="91">
        <f>AH528</f>
        <v>0.0018671296296296305</v>
      </c>
      <c r="AH528" s="121">
        <v>0.0018671296296296305</v>
      </c>
      <c r="AI528" s="91">
        <f>AJ528</f>
        <v>0.0025561111111111093</v>
      </c>
      <c r="AJ528" s="121">
        <v>0.0025561111111111093</v>
      </c>
      <c r="AK528" s="90">
        <f>AL528</f>
        <v>39.44640000000001</v>
      </c>
      <c r="AL528" s="124">
        <v>39.44640000000001</v>
      </c>
      <c r="AM528" s="91">
        <f>AN528</f>
        <v>0.0008731481481481484</v>
      </c>
      <c r="AN528" s="121">
        <v>0.0008731481481481484</v>
      </c>
    </row>
    <row r="529" spans="1:40" ht="11.25">
      <c r="A529" s="72">
        <f>B528-1</f>
        <v>37</v>
      </c>
      <c r="B529" s="110"/>
      <c r="C529" s="107">
        <f>D528+$O$1</f>
        <v>8.53</v>
      </c>
      <c r="D529" s="124"/>
      <c r="E529" s="107">
        <f>F528+$O$1</f>
        <v>12.12</v>
      </c>
      <c r="F529" s="124"/>
      <c r="G529" s="107">
        <f>H528+$O$1</f>
        <v>17.59</v>
      </c>
      <c r="H529" s="124"/>
      <c r="I529" s="91">
        <f>J528+$P$1</f>
        <v>0.0018121898148148138</v>
      </c>
      <c r="J529" s="121"/>
      <c r="K529" s="91">
        <f>L528+$P$1</f>
        <v>0.0024299305555555506</v>
      </c>
      <c r="L529" s="121"/>
      <c r="M529" s="107" t="e">
        <f>N528+$O$1</f>
        <v>#REF!</v>
      </c>
      <c r="N529" s="124"/>
      <c r="O529" s="91">
        <f>P528+$P$1</f>
        <v>0.0008711527777777782</v>
      </c>
      <c r="P529" s="121"/>
      <c r="Y529" s="86">
        <f>Z528-1</f>
        <v>37</v>
      </c>
      <c r="Z529" s="115"/>
      <c r="AA529" s="90">
        <f>AB528+0.01</f>
        <v>8.57</v>
      </c>
      <c r="AB529" s="124"/>
      <c r="AC529" s="90">
        <f>AD528+0.01</f>
        <v>12.47</v>
      </c>
      <c r="AD529" s="124"/>
      <c r="AE529" s="90">
        <f>AF528+0.01</f>
        <v>17.810000000000002</v>
      </c>
      <c r="AF529" s="124"/>
      <c r="AG529" s="91">
        <f>AH528+$AM$3</f>
        <v>0.0018672453703703713</v>
      </c>
      <c r="AH529" s="121"/>
      <c r="AI529" s="91">
        <f>AJ528+$AM$3</f>
        <v>0.00255622685185185</v>
      </c>
      <c r="AJ529" s="121"/>
      <c r="AK529" s="90">
        <f>AL528+0.01</f>
        <v>39.45640000000001</v>
      </c>
      <c r="AL529" s="124"/>
      <c r="AM529" s="91">
        <f>AN528+$AM$3</f>
        <v>0.0008732638888888891</v>
      </c>
      <c r="AN529" s="121"/>
    </row>
    <row r="530" spans="1:40" ht="11.25">
      <c r="A530" s="72">
        <f>B530</f>
        <v>37</v>
      </c>
      <c r="B530" s="116">
        <v>37</v>
      </c>
      <c r="C530" s="107">
        <f>D530</f>
        <v>8.54</v>
      </c>
      <c r="D530" s="124">
        <v>8.54</v>
      </c>
      <c r="E530" s="107">
        <f>F530</f>
        <v>12.13</v>
      </c>
      <c r="F530" s="124">
        <v>12.13</v>
      </c>
      <c r="G530" s="107">
        <f>H530</f>
        <v>17.62</v>
      </c>
      <c r="H530" s="124">
        <v>17.62</v>
      </c>
      <c r="I530" s="91">
        <f>J530</f>
        <v>0.0018161666666666656</v>
      </c>
      <c r="J530" s="121">
        <v>0.0018161666666666656</v>
      </c>
      <c r="K530" s="91">
        <f>L530</f>
        <v>0.0024359259259259212</v>
      </c>
      <c r="L530" s="121">
        <v>0.0024359259259259212</v>
      </c>
      <c r="M530" s="107" t="e">
        <f>N530</f>
        <v>#REF!</v>
      </c>
      <c r="N530" s="124" t="e">
        <f>N532-(#REF!-#REF!)/50</f>
        <v>#REF!</v>
      </c>
      <c r="O530" s="91">
        <f>P530</f>
        <v>0.0008724814814814819</v>
      </c>
      <c r="P530" s="121">
        <v>0.0008724814814814819</v>
      </c>
      <c r="Y530" s="86">
        <f>Z530</f>
        <v>37</v>
      </c>
      <c r="Z530" s="115">
        <v>37</v>
      </c>
      <c r="AA530" s="90">
        <f>AB530</f>
        <v>8.58</v>
      </c>
      <c r="AB530" s="124">
        <v>8.58</v>
      </c>
      <c r="AC530" s="90">
        <f>AD530</f>
        <v>12.49</v>
      </c>
      <c r="AD530" s="124">
        <v>12.49</v>
      </c>
      <c r="AE530" s="90">
        <f>AF530</f>
        <v>17.83</v>
      </c>
      <c r="AF530" s="124">
        <v>17.83</v>
      </c>
      <c r="AG530" s="91">
        <f>AH530</f>
        <v>0.0018712962962962971</v>
      </c>
      <c r="AH530" s="121">
        <v>0.0018712962962962971</v>
      </c>
      <c r="AI530" s="91">
        <f>AJ530</f>
        <v>0.0025619444444444426</v>
      </c>
      <c r="AJ530" s="121">
        <v>0.0025619444444444426</v>
      </c>
      <c r="AK530" s="90">
        <f>AL530</f>
        <v>39.51360000000001</v>
      </c>
      <c r="AL530" s="124">
        <v>39.51360000000001</v>
      </c>
      <c r="AM530" s="91">
        <f>AN530</f>
        <v>0.0008745370370370373</v>
      </c>
      <c r="AN530" s="121">
        <v>0.0008745370370370373</v>
      </c>
    </row>
    <row r="531" spans="1:40" ht="11.25">
      <c r="A531" s="72">
        <f>B530-1</f>
        <v>36</v>
      </c>
      <c r="B531" s="116"/>
      <c r="C531" s="107">
        <f>D530+$O$1</f>
        <v>8.549999999999999</v>
      </c>
      <c r="D531" s="124"/>
      <c r="E531" s="107">
        <f>F530+$O$1</f>
        <v>12.14</v>
      </c>
      <c r="F531" s="124"/>
      <c r="G531" s="107">
        <f>H530+$O$1</f>
        <v>17.630000000000003</v>
      </c>
      <c r="H531" s="124"/>
      <c r="I531" s="91">
        <f>J530+$P$1</f>
        <v>0.0018162824074074064</v>
      </c>
      <c r="J531" s="121"/>
      <c r="K531" s="91">
        <f>L530+$P$1</f>
        <v>0.002436041666666662</v>
      </c>
      <c r="L531" s="121"/>
      <c r="M531" s="107" t="e">
        <f>N530+$O$1</f>
        <v>#REF!</v>
      </c>
      <c r="N531" s="124"/>
      <c r="O531" s="91">
        <f>P530+$P$1</f>
        <v>0.0008725972222222226</v>
      </c>
      <c r="P531" s="121"/>
      <c r="Y531" s="86">
        <f>Z530-1</f>
        <v>36</v>
      </c>
      <c r="Z531" s="115"/>
      <c r="AA531" s="90">
        <f>AB530+0.01</f>
        <v>8.59</v>
      </c>
      <c r="AB531" s="124"/>
      <c r="AC531" s="90">
        <f>AD530+0.01</f>
        <v>12.5</v>
      </c>
      <c r="AD531" s="124"/>
      <c r="AE531" s="90">
        <f>AF530+0.01</f>
        <v>17.84</v>
      </c>
      <c r="AF531" s="124"/>
      <c r="AG531" s="91">
        <f>AH530+$AM$3</f>
        <v>0.001871412037037038</v>
      </c>
      <c r="AH531" s="121"/>
      <c r="AI531" s="91">
        <f>AJ530+$AM$3</f>
        <v>0.0025620601851851833</v>
      </c>
      <c r="AJ531" s="121"/>
      <c r="AK531" s="90">
        <f>AL530+0.01</f>
        <v>39.52360000000001</v>
      </c>
      <c r="AL531" s="124"/>
      <c r="AM531" s="91">
        <f>AN530+$AM$3</f>
        <v>0.000874652777777778</v>
      </c>
      <c r="AN531" s="121"/>
    </row>
    <row r="532" spans="1:40" ht="11.25">
      <c r="A532" s="72">
        <f>B532</f>
        <v>36</v>
      </c>
      <c r="B532" s="110">
        <v>36</v>
      </c>
      <c r="C532" s="107">
        <f>D532</f>
        <v>8.56</v>
      </c>
      <c r="D532" s="124">
        <v>8.56</v>
      </c>
      <c r="E532" s="107">
        <f>F532</f>
        <v>12.16</v>
      </c>
      <c r="F532" s="124">
        <v>12.16</v>
      </c>
      <c r="G532" s="107">
        <f>H532</f>
        <v>17.65</v>
      </c>
      <c r="H532" s="124">
        <v>17.65</v>
      </c>
      <c r="I532" s="91">
        <f>J532</f>
        <v>0.0018202592592592582</v>
      </c>
      <c r="J532" s="121">
        <v>0.0018202592592592582</v>
      </c>
      <c r="K532" s="91">
        <f>L532</f>
        <v>0.0024420370370370325</v>
      </c>
      <c r="L532" s="121">
        <v>0.0024420370370370325</v>
      </c>
      <c r="M532" s="107" t="e">
        <f>N532</f>
        <v>#REF!</v>
      </c>
      <c r="N532" s="124" t="e">
        <f>N534-(#REF!-#REF!)/50</f>
        <v>#REF!</v>
      </c>
      <c r="O532" s="91">
        <f>P532</f>
        <v>0.0008739259259259263</v>
      </c>
      <c r="P532" s="121">
        <v>0.0008739259259259263</v>
      </c>
      <c r="Y532" s="86">
        <f>Z532</f>
        <v>36</v>
      </c>
      <c r="Z532" s="115">
        <v>36</v>
      </c>
      <c r="AA532" s="90">
        <f>AB532</f>
        <v>8.6</v>
      </c>
      <c r="AB532" s="124">
        <v>8.6</v>
      </c>
      <c r="AC532" s="90">
        <f>AD532</f>
        <v>12.51</v>
      </c>
      <c r="AD532" s="124">
        <v>12.51</v>
      </c>
      <c r="AE532" s="90">
        <f>AF532</f>
        <v>17.86</v>
      </c>
      <c r="AF532" s="124">
        <v>17.86</v>
      </c>
      <c r="AG532" s="91">
        <f>AH532</f>
        <v>0.0018754629629629638</v>
      </c>
      <c r="AH532" s="121">
        <v>0.0018754629629629638</v>
      </c>
      <c r="AI532" s="91">
        <f>AJ532</f>
        <v>0.002567777777777776</v>
      </c>
      <c r="AJ532" s="121">
        <v>0.002567777777777776</v>
      </c>
      <c r="AK532" s="90">
        <f>AL532</f>
        <v>39.58080000000001</v>
      </c>
      <c r="AL532" s="124">
        <v>39.58080000000001</v>
      </c>
      <c r="AM532" s="91">
        <f>AN532</f>
        <v>0.0008759259259259262</v>
      </c>
      <c r="AN532" s="121">
        <v>0.0008759259259259262</v>
      </c>
    </row>
    <row r="533" spans="1:40" ht="11.25">
      <c r="A533" s="72">
        <f>B532-1</f>
        <v>35</v>
      </c>
      <c r="B533" s="110"/>
      <c r="C533" s="107">
        <f>D532+$O$1</f>
        <v>8.57</v>
      </c>
      <c r="D533" s="124"/>
      <c r="E533" s="107">
        <f>F532+$O$1</f>
        <v>12.17</v>
      </c>
      <c r="F533" s="124"/>
      <c r="G533" s="107">
        <f>H532+$O$1</f>
        <v>17.66</v>
      </c>
      <c r="H533" s="124"/>
      <c r="I533" s="91">
        <f>J532+$P$1</f>
        <v>0.001820374999999999</v>
      </c>
      <c r="J533" s="121"/>
      <c r="K533" s="91">
        <f>L532+$P$1</f>
        <v>0.002442152777777773</v>
      </c>
      <c r="L533" s="121"/>
      <c r="M533" s="107" t="e">
        <f>N532+$O$1</f>
        <v>#REF!</v>
      </c>
      <c r="N533" s="124"/>
      <c r="O533" s="91">
        <f>P532+$P$1</f>
        <v>0.0008740416666666671</v>
      </c>
      <c r="P533" s="121"/>
      <c r="Y533" s="86">
        <f>Z532-1</f>
        <v>35</v>
      </c>
      <c r="Z533" s="115"/>
      <c r="AA533" s="90">
        <f>AB532+0.01</f>
        <v>8.61</v>
      </c>
      <c r="AB533" s="124"/>
      <c r="AC533" s="90">
        <f>AD532+0.01</f>
        <v>12.52</v>
      </c>
      <c r="AD533" s="124"/>
      <c r="AE533" s="90">
        <f>AF532+0.01</f>
        <v>17.87</v>
      </c>
      <c r="AF533" s="124"/>
      <c r="AG533" s="91">
        <f>AH532+$AM$3</f>
        <v>0.0018755787037037046</v>
      </c>
      <c r="AH533" s="121"/>
      <c r="AI533" s="91">
        <f>AJ532+$AM$3</f>
        <v>0.0025678935185185167</v>
      </c>
      <c r="AJ533" s="121"/>
      <c r="AK533" s="90">
        <f>AL532+0.01</f>
        <v>39.59080000000001</v>
      </c>
      <c r="AL533" s="124"/>
      <c r="AM533" s="91">
        <f>AN532+$AM$3</f>
        <v>0.0008760416666666669</v>
      </c>
      <c r="AN533" s="121"/>
    </row>
    <row r="534" spans="1:40" ht="11.25">
      <c r="A534" s="72">
        <f>B534</f>
        <v>35</v>
      </c>
      <c r="B534" s="110">
        <v>35</v>
      </c>
      <c r="C534" s="107">
        <f>D534</f>
        <v>8.58</v>
      </c>
      <c r="D534" s="124">
        <v>8.58</v>
      </c>
      <c r="E534" s="107">
        <f>F534</f>
        <v>12.19</v>
      </c>
      <c r="F534" s="124">
        <v>12.19</v>
      </c>
      <c r="G534" s="107">
        <f>H534</f>
        <v>17.69</v>
      </c>
      <c r="H534" s="124">
        <v>17.69</v>
      </c>
      <c r="I534" s="91">
        <f>J534</f>
        <v>0.0018243518518518509</v>
      </c>
      <c r="J534" s="121">
        <v>0.0018243518518518509</v>
      </c>
      <c r="K534" s="91">
        <f>L534</f>
        <v>0.0024481481481481437</v>
      </c>
      <c r="L534" s="121">
        <v>0.0024481481481481437</v>
      </c>
      <c r="M534" s="107" t="e">
        <f>N534</f>
        <v>#REF!</v>
      </c>
      <c r="N534" s="124" t="e">
        <f>N536-(#REF!-#REF!)/50</f>
        <v>#REF!</v>
      </c>
      <c r="O534" s="91">
        <f>P534</f>
        <v>0.0008753703703703708</v>
      </c>
      <c r="P534" s="121">
        <v>0.0008753703703703708</v>
      </c>
      <c r="Y534" s="86">
        <f>Z534</f>
        <v>35</v>
      </c>
      <c r="Z534" s="115">
        <v>35</v>
      </c>
      <c r="AA534" s="90">
        <f>AB534</f>
        <v>8.61</v>
      </c>
      <c r="AB534" s="124">
        <v>8.61</v>
      </c>
      <c r="AC534" s="90">
        <f>AD534</f>
        <v>12.54</v>
      </c>
      <c r="AD534" s="124">
        <v>12.54</v>
      </c>
      <c r="AE534" s="90">
        <f>AF534</f>
        <v>17.89</v>
      </c>
      <c r="AF534" s="124">
        <v>17.89</v>
      </c>
      <c r="AG534" s="91">
        <f>AH534</f>
        <v>0.0018796296296296304</v>
      </c>
      <c r="AH534" s="121">
        <v>0.0018796296296296304</v>
      </c>
      <c r="AI534" s="91">
        <f>AJ534</f>
        <v>0.0025736111111111094</v>
      </c>
      <c r="AJ534" s="121">
        <v>0.0025736111111111094</v>
      </c>
      <c r="AK534" s="90">
        <f>AL534</f>
        <v>39.64800000000001</v>
      </c>
      <c r="AL534" s="124">
        <v>39.64800000000001</v>
      </c>
      <c r="AM534" s="91">
        <f>AN534</f>
        <v>0.000877314814814815</v>
      </c>
      <c r="AN534" s="121">
        <v>0.000877314814814815</v>
      </c>
    </row>
    <row r="535" spans="1:40" ht="11.25">
      <c r="A535" s="72">
        <f>B534-1</f>
        <v>34</v>
      </c>
      <c r="B535" s="110"/>
      <c r="C535" s="107">
        <f>D534+$O$1</f>
        <v>8.59</v>
      </c>
      <c r="D535" s="124"/>
      <c r="E535" s="107">
        <f>F534+$O$1</f>
        <v>12.2</v>
      </c>
      <c r="F535" s="124"/>
      <c r="G535" s="107">
        <f>H534+$O$1</f>
        <v>17.700000000000003</v>
      </c>
      <c r="H535" s="124"/>
      <c r="I535" s="91">
        <f>J534+$P$1</f>
        <v>0.0018244675925925917</v>
      </c>
      <c r="J535" s="121"/>
      <c r="K535" s="91">
        <f>L534+$P$1</f>
        <v>0.0024482638888888844</v>
      </c>
      <c r="L535" s="121"/>
      <c r="M535" s="107" t="e">
        <f>N534+$O$1</f>
        <v>#REF!</v>
      </c>
      <c r="N535" s="124"/>
      <c r="O535" s="91">
        <f>P534+$P$1</f>
        <v>0.0008754861111111115</v>
      </c>
      <c r="P535" s="121"/>
      <c r="Y535" s="86">
        <f>Z534-1</f>
        <v>34</v>
      </c>
      <c r="Z535" s="115"/>
      <c r="AA535" s="90">
        <f>AB534+0.01</f>
        <v>8.62</v>
      </c>
      <c r="AB535" s="124"/>
      <c r="AC535" s="90">
        <f>AD534+0.01</f>
        <v>12.549999999999999</v>
      </c>
      <c r="AD535" s="124"/>
      <c r="AE535" s="90">
        <f>AF534+0.01</f>
        <v>17.900000000000002</v>
      </c>
      <c r="AF535" s="124"/>
      <c r="AG535" s="91">
        <f>AH534+$AM$3</f>
        <v>0.0018797453703703712</v>
      </c>
      <c r="AH535" s="121"/>
      <c r="AI535" s="91">
        <f>AJ534+$AM$3</f>
        <v>0.00257372685185185</v>
      </c>
      <c r="AJ535" s="121"/>
      <c r="AK535" s="90">
        <f>AL534+0.01</f>
        <v>39.65800000000001</v>
      </c>
      <c r="AL535" s="124"/>
      <c r="AM535" s="91">
        <f>AN534+$AM$3</f>
        <v>0.0008774305555555558</v>
      </c>
      <c r="AN535" s="121"/>
    </row>
    <row r="536" spans="1:40" ht="11.25">
      <c r="A536" s="72">
        <f>B536</f>
        <v>34</v>
      </c>
      <c r="B536" s="116">
        <v>34</v>
      </c>
      <c r="C536" s="107">
        <f>D536</f>
        <v>8.59</v>
      </c>
      <c r="D536" s="124">
        <v>8.59</v>
      </c>
      <c r="E536" s="107">
        <f>F536</f>
        <v>12.22</v>
      </c>
      <c r="F536" s="124">
        <v>12.22</v>
      </c>
      <c r="G536" s="107">
        <f>H536</f>
        <v>17.73</v>
      </c>
      <c r="H536" s="124">
        <v>17.73</v>
      </c>
      <c r="I536" s="91">
        <f>J536</f>
        <v>0.0018284444444444435</v>
      </c>
      <c r="J536" s="121">
        <v>0.0018284444444444435</v>
      </c>
      <c r="K536" s="91">
        <f>L536</f>
        <v>0.002454259259259255</v>
      </c>
      <c r="L536" s="121">
        <v>0.002454259259259255</v>
      </c>
      <c r="M536" s="107" t="e">
        <f>N536</f>
        <v>#REF!</v>
      </c>
      <c r="N536" s="124" t="e">
        <f>N538-(#REF!-#REF!)/50</f>
        <v>#REF!</v>
      </c>
      <c r="O536" s="91">
        <f>P536</f>
        <v>0.0008768148148148152</v>
      </c>
      <c r="P536" s="121">
        <v>0.0008768148148148152</v>
      </c>
      <c r="Y536" s="86">
        <f>Z536</f>
        <v>34</v>
      </c>
      <c r="Z536" s="115">
        <v>34</v>
      </c>
      <c r="AA536" s="90">
        <f>AB536</f>
        <v>8.63</v>
      </c>
      <c r="AB536" s="124">
        <v>8.63</v>
      </c>
      <c r="AC536" s="90">
        <f>AD536</f>
        <v>12.57</v>
      </c>
      <c r="AD536" s="124">
        <v>12.57</v>
      </c>
      <c r="AE536" s="90">
        <f>AF536</f>
        <v>17.93</v>
      </c>
      <c r="AF536" s="124">
        <v>17.93</v>
      </c>
      <c r="AG536" s="91">
        <f>AH536</f>
        <v>0.001883796296296297</v>
      </c>
      <c r="AH536" s="121">
        <v>0.001883796296296297</v>
      </c>
      <c r="AI536" s="91">
        <f>AJ536</f>
        <v>0.002579444444444443</v>
      </c>
      <c r="AJ536" s="121">
        <v>0.002579444444444443</v>
      </c>
      <c r="AK536" s="90">
        <f>AL536</f>
        <v>39.71520000000001</v>
      </c>
      <c r="AL536" s="124">
        <v>39.71520000000001</v>
      </c>
      <c r="AM536" s="91">
        <f>AN536</f>
        <v>0.0008787037037037039</v>
      </c>
      <c r="AN536" s="121">
        <v>0.0008787037037037039</v>
      </c>
    </row>
    <row r="537" spans="1:40" ht="11.25">
      <c r="A537" s="72">
        <f>B536-1</f>
        <v>33</v>
      </c>
      <c r="B537" s="116"/>
      <c r="C537" s="107">
        <f>D536+$O$1</f>
        <v>8.6</v>
      </c>
      <c r="D537" s="124"/>
      <c r="E537" s="107">
        <f>F536+$O$1</f>
        <v>12.23</v>
      </c>
      <c r="F537" s="124"/>
      <c r="G537" s="107">
        <f>H536+$O$1</f>
        <v>17.740000000000002</v>
      </c>
      <c r="H537" s="124"/>
      <c r="I537" s="91">
        <f>J536+$P$1</f>
        <v>0.0018285601851851844</v>
      </c>
      <c r="J537" s="121"/>
      <c r="K537" s="91">
        <f>L536+$P$1</f>
        <v>0.0024543749999999956</v>
      </c>
      <c r="L537" s="121"/>
      <c r="M537" s="107" t="e">
        <f>N536+$O$1</f>
        <v>#REF!</v>
      </c>
      <c r="N537" s="124"/>
      <c r="O537" s="91">
        <f>P536+$P$1</f>
        <v>0.0008769305555555559</v>
      </c>
      <c r="P537" s="121"/>
      <c r="Y537" s="86">
        <f>Z536-1</f>
        <v>33</v>
      </c>
      <c r="Z537" s="115"/>
      <c r="AA537" s="90">
        <f>AB536+0.01</f>
        <v>8.64</v>
      </c>
      <c r="AB537" s="124"/>
      <c r="AC537" s="90">
        <f>AD536+0.01</f>
        <v>12.58</v>
      </c>
      <c r="AD537" s="124"/>
      <c r="AE537" s="90">
        <f>AF536+0.01</f>
        <v>17.94</v>
      </c>
      <c r="AF537" s="124"/>
      <c r="AG537" s="91">
        <f>AH536+$AM$3</f>
        <v>0.0018839120370370379</v>
      </c>
      <c r="AH537" s="121"/>
      <c r="AI537" s="91">
        <f>AJ536+$AM$3</f>
        <v>0.0025795601851851834</v>
      </c>
      <c r="AJ537" s="121"/>
      <c r="AK537" s="90">
        <f>AL536+0.01</f>
        <v>39.72520000000001</v>
      </c>
      <c r="AL537" s="124"/>
      <c r="AM537" s="91">
        <f>AN536+$AM$3</f>
        <v>0.0008788194444444447</v>
      </c>
      <c r="AN537" s="121"/>
    </row>
    <row r="538" spans="1:40" ht="11.25">
      <c r="A538" s="72">
        <f>B538</f>
        <v>33</v>
      </c>
      <c r="B538" s="110">
        <v>33</v>
      </c>
      <c r="C538" s="107">
        <f>D538</f>
        <v>8.61</v>
      </c>
      <c r="D538" s="124">
        <v>8.61</v>
      </c>
      <c r="E538" s="107">
        <f>F538</f>
        <v>12.25</v>
      </c>
      <c r="F538" s="124">
        <v>12.25</v>
      </c>
      <c r="G538" s="107">
        <f>H538</f>
        <v>17.77</v>
      </c>
      <c r="H538" s="124">
        <v>17.77</v>
      </c>
      <c r="I538" s="91">
        <f>J538</f>
        <v>0.0018325370370370362</v>
      </c>
      <c r="J538" s="121">
        <v>0.0018325370370370362</v>
      </c>
      <c r="K538" s="91">
        <f>L538</f>
        <v>0.0024603703703703662</v>
      </c>
      <c r="L538" s="121">
        <v>0.0024603703703703662</v>
      </c>
      <c r="M538" s="107" t="e">
        <f>N538</f>
        <v>#REF!</v>
      </c>
      <c r="N538" s="124" t="e">
        <f>N540-(#REF!-#REF!)/50</f>
        <v>#REF!</v>
      </c>
      <c r="O538" s="91">
        <f>P538</f>
        <v>0.0008782592592592596</v>
      </c>
      <c r="P538" s="121">
        <v>0.0008782592592592596</v>
      </c>
      <c r="Y538" s="86">
        <f>Z538</f>
        <v>33</v>
      </c>
      <c r="Z538" s="115">
        <v>33</v>
      </c>
      <c r="AA538" s="90">
        <f>AB538</f>
        <v>8.65</v>
      </c>
      <c r="AB538" s="124">
        <v>8.65</v>
      </c>
      <c r="AC538" s="90">
        <f>AD538</f>
        <v>12.6</v>
      </c>
      <c r="AD538" s="124">
        <v>12.6</v>
      </c>
      <c r="AE538" s="90">
        <f>AF538</f>
        <v>17.96</v>
      </c>
      <c r="AF538" s="124">
        <v>17.96</v>
      </c>
      <c r="AG538" s="91">
        <f>AH538</f>
        <v>0.0018879629629629637</v>
      </c>
      <c r="AH538" s="121">
        <v>0.0018879629629629637</v>
      </c>
      <c r="AI538" s="91">
        <f>AJ538</f>
        <v>0.002585277777777776</v>
      </c>
      <c r="AJ538" s="121">
        <v>0.002585277777777776</v>
      </c>
      <c r="AK538" s="90">
        <f>AL538</f>
        <v>39.78240000000001</v>
      </c>
      <c r="AL538" s="124">
        <v>39.78240000000001</v>
      </c>
      <c r="AM538" s="91">
        <f>AN538</f>
        <v>0.0008800925925925928</v>
      </c>
      <c r="AN538" s="121">
        <v>0.0008800925925925928</v>
      </c>
    </row>
    <row r="539" spans="1:40" ht="11.25">
      <c r="A539" s="72">
        <f>B538-1</f>
        <v>32</v>
      </c>
      <c r="B539" s="110"/>
      <c r="C539" s="107">
        <f>D538+$O$1</f>
        <v>8.62</v>
      </c>
      <c r="D539" s="124"/>
      <c r="E539" s="107">
        <f>F538+$O$1</f>
        <v>12.26</v>
      </c>
      <c r="F539" s="124"/>
      <c r="G539" s="107">
        <f>H538+$O$1</f>
        <v>17.78</v>
      </c>
      <c r="H539" s="124"/>
      <c r="I539" s="91">
        <f>J538+$P$1</f>
        <v>0.001832652777777777</v>
      </c>
      <c r="J539" s="121"/>
      <c r="K539" s="91">
        <f>L538+$P$1</f>
        <v>0.002460486111111107</v>
      </c>
      <c r="L539" s="121"/>
      <c r="M539" s="107" t="e">
        <f>N538+$O$1</f>
        <v>#REF!</v>
      </c>
      <c r="N539" s="124"/>
      <c r="O539" s="91">
        <f>P538+$P$1</f>
        <v>0.0008783750000000004</v>
      </c>
      <c r="P539" s="121"/>
      <c r="Y539" s="86">
        <f>Z538-1</f>
        <v>32</v>
      </c>
      <c r="Z539" s="115"/>
      <c r="AA539" s="90">
        <f>AB538+0.01</f>
        <v>8.66</v>
      </c>
      <c r="AB539" s="124"/>
      <c r="AC539" s="90">
        <f>AD538+0.01</f>
        <v>12.61</v>
      </c>
      <c r="AD539" s="124"/>
      <c r="AE539" s="90">
        <f>AF538+0.01</f>
        <v>17.970000000000002</v>
      </c>
      <c r="AF539" s="124"/>
      <c r="AG539" s="91">
        <f>AH538+$AM$3</f>
        <v>0.0018880787037037045</v>
      </c>
      <c r="AH539" s="121"/>
      <c r="AI539" s="91">
        <f>AJ538+$AM$3</f>
        <v>0.002585393518518517</v>
      </c>
      <c r="AJ539" s="121"/>
      <c r="AK539" s="90">
        <f>AL538+0.01</f>
        <v>39.79240000000001</v>
      </c>
      <c r="AL539" s="124"/>
      <c r="AM539" s="91">
        <f>AN538+$AM$3</f>
        <v>0.0008802083333333335</v>
      </c>
      <c r="AN539" s="121"/>
    </row>
    <row r="540" spans="1:40" ht="11.25">
      <c r="A540" s="72">
        <f>B540</f>
        <v>32</v>
      </c>
      <c r="B540" s="110">
        <v>32</v>
      </c>
      <c r="C540" s="107">
        <f>D540</f>
        <v>8.63</v>
      </c>
      <c r="D540" s="124">
        <v>8.63</v>
      </c>
      <c r="E540" s="107">
        <f>F540</f>
        <v>12.28</v>
      </c>
      <c r="F540" s="124">
        <v>12.28</v>
      </c>
      <c r="G540" s="107">
        <f>H540</f>
        <v>17.8</v>
      </c>
      <c r="H540" s="124">
        <v>17.8</v>
      </c>
      <c r="I540" s="91">
        <f>J540</f>
        <v>0.0018366296296296288</v>
      </c>
      <c r="J540" s="121">
        <v>0.0018366296296296288</v>
      </c>
      <c r="K540" s="91">
        <f>L540</f>
        <v>0.0024664814814814775</v>
      </c>
      <c r="L540" s="121">
        <v>0.0024664814814814775</v>
      </c>
      <c r="M540" s="107" t="e">
        <f>N540</f>
        <v>#REF!</v>
      </c>
      <c r="N540" s="124" t="e">
        <f>N542-(#REF!-#REF!)/50</f>
        <v>#REF!</v>
      </c>
      <c r="O540" s="91">
        <f>P540</f>
        <v>0.000879703703703704</v>
      </c>
      <c r="P540" s="121">
        <v>0.000879703703703704</v>
      </c>
      <c r="Y540" s="86">
        <f>Z540</f>
        <v>32</v>
      </c>
      <c r="Z540" s="115">
        <v>32</v>
      </c>
      <c r="AA540" s="90">
        <f>AB540</f>
        <v>8.66</v>
      </c>
      <c r="AB540" s="124">
        <v>8.66</v>
      </c>
      <c r="AC540" s="90">
        <f>AD540</f>
        <v>12.62</v>
      </c>
      <c r="AD540" s="124">
        <v>12.62</v>
      </c>
      <c r="AE540" s="90">
        <f>AF540</f>
        <v>17.99</v>
      </c>
      <c r="AF540" s="124">
        <v>17.99</v>
      </c>
      <c r="AG540" s="91">
        <f>AH540</f>
        <v>0.0018921296296296303</v>
      </c>
      <c r="AH540" s="121">
        <v>0.0018921296296296303</v>
      </c>
      <c r="AI540" s="91">
        <f>AJ540</f>
        <v>0.0025911111111111096</v>
      </c>
      <c r="AJ540" s="121">
        <v>0.0025911111111111096</v>
      </c>
      <c r="AK540" s="90">
        <f>AL540</f>
        <v>39.84960000000001</v>
      </c>
      <c r="AL540" s="124">
        <v>39.84960000000001</v>
      </c>
      <c r="AM540" s="91">
        <f>AN540</f>
        <v>0.0008814814814814817</v>
      </c>
      <c r="AN540" s="121">
        <v>0.0008814814814814817</v>
      </c>
    </row>
    <row r="541" spans="1:40" ht="11.25">
      <c r="A541" s="72">
        <f>B540-1</f>
        <v>31</v>
      </c>
      <c r="B541" s="110"/>
      <c r="C541" s="107">
        <f>D540+$O$1</f>
        <v>8.64</v>
      </c>
      <c r="D541" s="124"/>
      <c r="E541" s="107">
        <f>F540+$O$1</f>
        <v>12.29</v>
      </c>
      <c r="F541" s="124"/>
      <c r="G541" s="107">
        <f>H540+$O$1</f>
        <v>17.810000000000002</v>
      </c>
      <c r="H541" s="124"/>
      <c r="I541" s="91">
        <f>J540+$P$1</f>
        <v>0.0018367453703703697</v>
      </c>
      <c r="J541" s="121"/>
      <c r="K541" s="91">
        <f>L540+$P$1</f>
        <v>0.002466597222222218</v>
      </c>
      <c r="L541" s="121"/>
      <c r="M541" s="107" t="e">
        <f>N540+$O$1</f>
        <v>#REF!</v>
      </c>
      <c r="N541" s="124"/>
      <c r="O541" s="91">
        <f>P540+$P$1</f>
        <v>0.0008798194444444448</v>
      </c>
      <c r="P541" s="121"/>
      <c r="Y541" s="86">
        <f>Z540-1</f>
        <v>31</v>
      </c>
      <c r="Z541" s="115"/>
      <c r="AA541" s="90">
        <f>AB540+0.01</f>
        <v>8.67</v>
      </c>
      <c r="AB541" s="124"/>
      <c r="AC541" s="90">
        <f>AD540+0.01</f>
        <v>12.629999999999999</v>
      </c>
      <c r="AD541" s="124"/>
      <c r="AE541" s="90">
        <f>AF540+0.01</f>
        <v>18</v>
      </c>
      <c r="AF541" s="124"/>
      <c r="AG541" s="91">
        <f>AH540+$AM$3</f>
        <v>0.0018922453703703712</v>
      </c>
      <c r="AH541" s="121"/>
      <c r="AI541" s="91">
        <f>AJ540+$AM$3</f>
        <v>0.00259122685185185</v>
      </c>
      <c r="AJ541" s="121"/>
      <c r="AK541" s="90">
        <f>AL540+0.01</f>
        <v>39.85960000000001</v>
      </c>
      <c r="AL541" s="124"/>
      <c r="AM541" s="91">
        <f>AN540+$AM$3</f>
        <v>0.0008815972222222224</v>
      </c>
      <c r="AN541" s="121"/>
    </row>
    <row r="542" spans="1:40" ht="11.25">
      <c r="A542" s="72">
        <f>B542</f>
        <v>31</v>
      </c>
      <c r="B542" s="116">
        <v>31</v>
      </c>
      <c r="C542" s="107">
        <f>D542</f>
        <v>8.65</v>
      </c>
      <c r="D542" s="124">
        <v>8.65</v>
      </c>
      <c r="E542" s="107">
        <f>F542</f>
        <v>12.31</v>
      </c>
      <c r="F542" s="124">
        <v>12.31</v>
      </c>
      <c r="G542" s="107">
        <f>H542</f>
        <v>17.84</v>
      </c>
      <c r="H542" s="124">
        <v>17.84</v>
      </c>
      <c r="I542" s="91">
        <f>J542</f>
        <v>0.0018407222222222215</v>
      </c>
      <c r="J542" s="121">
        <v>0.0018407222222222215</v>
      </c>
      <c r="K542" s="91">
        <f>L542</f>
        <v>0.0024725925925925887</v>
      </c>
      <c r="L542" s="121">
        <v>0.0024725925925925887</v>
      </c>
      <c r="M542" s="107" t="e">
        <f>N542</f>
        <v>#REF!</v>
      </c>
      <c r="N542" s="124" t="e">
        <f>N544-(#REF!-#REF!)/50</f>
        <v>#REF!</v>
      </c>
      <c r="O542" s="91">
        <f>P542</f>
        <v>0.0008811481481481485</v>
      </c>
      <c r="P542" s="121">
        <v>0.0008811481481481485</v>
      </c>
      <c r="Y542" s="86">
        <f>Z542</f>
        <v>31</v>
      </c>
      <c r="Z542" s="115">
        <v>31</v>
      </c>
      <c r="AA542" s="90">
        <f>AB542</f>
        <v>8.68</v>
      </c>
      <c r="AB542" s="124">
        <v>8.68</v>
      </c>
      <c r="AC542" s="90">
        <f>AD542</f>
        <v>12.65</v>
      </c>
      <c r="AD542" s="124">
        <v>12.65</v>
      </c>
      <c r="AE542" s="90">
        <f>AF542</f>
        <v>18.02</v>
      </c>
      <c r="AF542" s="124">
        <v>18.02</v>
      </c>
      <c r="AG542" s="91">
        <f>AH542</f>
        <v>0.001896296296296297</v>
      </c>
      <c r="AH542" s="121">
        <v>0.001896296296296297</v>
      </c>
      <c r="AI542" s="91">
        <f>AJ542</f>
        <v>0.002596944444444443</v>
      </c>
      <c r="AJ542" s="121">
        <v>0.002596944444444443</v>
      </c>
      <c r="AK542" s="90">
        <f>AL542</f>
        <v>39.91680000000001</v>
      </c>
      <c r="AL542" s="124">
        <v>39.91680000000001</v>
      </c>
      <c r="AM542" s="91">
        <f>AN542</f>
        <v>0.0008828703703703706</v>
      </c>
      <c r="AN542" s="121">
        <v>0.0008828703703703706</v>
      </c>
    </row>
    <row r="543" spans="1:40" ht="11.25">
      <c r="A543" s="72">
        <f>B542-1</f>
        <v>30</v>
      </c>
      <c r="B543" s="116"/>
      <c r="C543" s="107">
        <f>D542+$O$1</f>
        <v>8.66</v>
      </c>
      <c r="D543" s="124"/>
      <c r="E543" s="107">
        <f>F542+$O$1</f>
        <v>12.32</v>
      </c>
      <c r="F543" s="124"/>
      <c r="G543" s="107">
        <f>H542+$O$1</f>
        <v>17.85</v>
      </c>
      <c r="H543" s="124"/>
      <c r="I543" s="91">
        <f>J542+$P$1</f>
        <v>0.0018408379629629623</v>
      </c>
      <c r="J543" s="121"/>
      <c r="K543" s="91">
        <f>L542+$P$1</f>
        <v>0.0024727083333333294</v>
      </c>
      <c r="L543" s="121"/>
      <c r="M543" s="107" t="e">
        <f>N542+$O$1</f>
        <v>#REF!</v>
      </c>
      <c r="N543" s="124"/>
      <c r="O543" s="91">
        <f>P542+$P$1</f>
        <v>0.0008812638888888892</v>
      </c>
      <c r="P543" s="121"/>
      <c r="Y543" s="86">
        <f>Z542-1</f>
        <v>30</v>
      </c>
      <c r="Z543" s="115"/>
      <c r="AA543" s="90">
        <f>AB542+0.01</f>
        <v>8.69</v>
      </c>
      <c r="AB543" s="124"/>
      <c r="AC543" s="90">
        <f>AD542+0.01</f>
        <v>12.66</v>
      </c>
      <c r="AD543" s="124"/>
      <c r="AE543" s="90">
        <f>AF542+0.01</f>
        <v>18.03</v>
      </c>
      <c r="AF543" s="124"/>
      <c r="AG543" s="91">
        <f>AH542+$AM$3</f>
        <v>0.0018964120370370378</v>
      </c>
      <c r="AH543" s="121"/>
      <c r="AI543" s="91">
        <f>AJ542+$AM$3</f>
        <v>0.0025970601851851836</v>
      </c>
      <c r="AJ543" s="121"/>
      <c r="AK543" s="90">
        <f>AL542+0.01</f>
        <v>39.92680000000001</v>
      </c>
      <c r="AL543" s="124"/>
      <c r="AM543" s="91">
        <f>AN542+$AM$3</f>
        <v>0.0008829861111111113</v>
      </c>
      <c r="AN543" s="121"/>
    </row>
    <row r="544" spans="1:40" ht="11.25">
      <c r="A544" s="72">
        <f>B544</f>
        <v>30</v>
      </c>
      <c r="B544" s="110">
        <v>30</v>
      </c>
      <c r="C544" s="107">
        <f>D544</f>
        <v>8.67</v>
      </c>
      <c r="D544" s="124">
        <v>8.67</v>
      </c>
      <c r="E544" s="107">
        <f>F544</f>
        <v>12.34</v>
      </c>
      <c r="F544" s="124">
        <v>12.34</v>
      </c>
      <c r="G544" s="107">
        <f>H544</f>
        <v>17.88</v>
      </c>
      <c r="H544" s="124">
        <v>17.88</v>
      </c>
      <c r="I544" s="91">
        <f>J544</f>
        <v>0.001844814814814814</v>
      </c>
      <c r="J544" s="121">
        <v>0.001844814814814814</v>
      </c>
      <c r="K544" s="91">
        <f>L544</f>
        <v>0.0024787037037037</v>
      </c>
      <c r="L544" s="121">
        <v>0.0024787037037037</v>
      </c>
      <c r="M544" s="107" t="e">
        <f>N544</f>
        <v>#REF!</v>
      </c>
      <c r="N544" s="124" t="e">
        <f>N546-(#REF!-#REF!)/50</f>
        <v>#REF!</v>
      </c>
      <c r="O544" s="91">
        <f>P544</f>
        <v>0.0008825925925925929</v>
      </c>
      <c r="P544" s="121">
        <v>0.0008825925925925929</v>
      </c>
      <c r="Y544" s="86">
        <f>Z544</f>
        <v>30</v>
      </c>
      <c r="Z544" s="115">
        <v>30</v>
      </c>
      <c r="AA544" s="90">
        <f>AB544</f>
        <v>8.7</v>
      </c>
      <c r="AB544" s="124">
        <v>8.7</v>
      </c>
      <c r="AC544" s="90">
        <f>AD544</f>
        <v>12.68</v>
      </c>
      <c r="AD544" s="124">
        <v>12.68</v>
      </c>
      <c r="AE544" s="90">
        <f>AF544</f>
        <v>18.05</v>
      </c>
      <c r="AF544" s="124">
        <v>18.05</v>
      </c>
      <c r="AG544" s="91">
        <f>AH544</f>
        <v>0.0019004629629629636</v>
      </c>
      <c r="AH544" s="121">
        <v>0.0019004629629629636</v>
      </c>
      <c r="AI544" s="91">
        <f>AJ544</f>
        <v>0.0026027777777777763</v>
      </c>
      <c r="AJ544" s="121">
        <v>0.0026027777777777763</v>
      </c>
      <c r="AK544" s="90">
        <f>AL544</f>
        <v>39.98400000000001</v>
      </c>
      <c r="AL544" s="124">
        <v>39.98400000000001</v>
      </c>
      <c r="AM544" s="91">
        <f>AN544</f>
        <v>0.0008842592592592594</v>
      </c>
      <c r="AN544" s="121">
        <v>0.0008842592592592594</v>
      </c>
    </row>
    <row r="545" spans="1:40" ht="11.25">
      <c r="A545" s="72">
        <f>B544-1</f>
        <v>29</v>
      </c>
      <c r="B545" s="110"/>
      <c r="C545" s="107">
        <f>D544+$O$1</f>
        <v>8.68</v>
      </c>
      <c r="D545" s="124"/>
      <c r="E545" s="107">
        <f>F544+$O$1</f>
        <v>12.35</v>
      </c>
      <c r="F545" s="124"/>
      <c r="G545" s="107">
        <f>H544+$O$1</f>
        <v>17.89</v>
      </c>
      <c r="H545" s="124"/>
      <c r="I545" s="91">
        <f>J544+$P$1</f>
        <v>0.001844930555555555</v>
      </c>
      <c r="J545" s="121"/>
      <c r="K545" s="91">
        <f>L544+$P$1</f>
        <v>0.0024788194444444406</v>
      </c>
      <c r="L545" s="121"/>
      <c r="M545" s="107" t="e">
        <f>N544+$O$1</f>
        <v>#REF!</v>
      </c>
      <c r="N545" s="124"/>
      <c r="O545" s="91">
        <f>P544+$P$1</f>
        <v>0.0008827083333333337</v>
      </c>
      <c r="P545" s="121"/>
      <c r="Y545" s="86">
        <f>Z544-1</f>
        <v>29</v>
      </c>
      <c r="Z545" s="115"/>
      <c r="AA545" s="90">
        <f>AB544+0.01</f>
        <v>8.709999999999999</v>
      </c>
      <c r="AB545" s="124"/>
      <c r="AC545" s="90">
        <f>AD544+0.01</f>
        <v>12.69</v>
      </c>
      <c r="AD545" s="124"/>
      <c r="AE545" s="90">
        <f>AF544+0.01</f>
        <v>18.060000000000002</v>
      </c>
      <c r="AF545" s="124"/>
      <c r="AG545" s="91">
        <f>AH544+$AM$3</f>
        <v>0.0019005787037037045</v>
      </c>
      <c r="AH545" s="121"/>
      <c r="AI545" s="91">
        <f>AJ544+$AM$3</f>
        <v>0.002602893518518517</v>
      </c>
      <c r="AJ545" s="121"/>
      <c r="AK545" s="90">
        <f>AL544+0.01</f>
        <v>39.99400000000001</v>
      </c>
      <c r="AL545" s="124"/>
      <c r="AM545" s="91">
        <f>AN544+$AM$3</f>
        <v>0.0008843750000000002</v>
      </c>
      <c r="AN545" s="121"/>
    </row>
    <row r="546" spans="1:40" ht="11.25">
      <c r="A546" s="72">
        <f>B546</f>
        <v>29</v>
      </c>
      <c r="B546" s="110">
        <v>29</v>
      </c>
      <c r="C546" s="107">
        <f>D546</f>
        <v>8.68</v>
      </c>
      <c r="D546" s="124">
        <v>8.68</v>
      </c>
      <c r="E546" s="107">
        <f>F546</f>
        <v>12.36</v>
      </c>
      <c r="F546" s="124">
        <v>12.36</v>
      </c>
      <c r="G546" s="107">
        <f>H546</f>
        <v>17.92</v>
      </c>
      <c r="H546" s="124">
        <v>17.92</v>
      </c>
      <c r="I546" s="91">
        <f>J546</f>
        <v>0.0018489074074074067</v>
      </c>
      <c r="J546" s="121">
        <v>0.0018489074074074067</v>
      </c>
      <c r="K546" s="91">
        <f>L546</f>
        <v>0.0024848148148148112</v>
      </c>
      <c r="L546" s="121">
        <v>0.0024848148148148112</v>
      </c>
      <c r="M546" s="107" t="e">
        <f>N546</f>
        <v>#REF!</v>
      </c>
      <c r="N546" s="124" t="e">
        <f>N548-(#REF!-#REF!)/50</f>
        <v>#REF!</v>
      </c>
      <c r="O546" s="91">
        <f>P546</f>
        <v>0.0008840370370370373</v>
      </c>
      <c r="P546" s="121">
        <v>0.0008840370370370373</v>
      </c>
      <c r="Y546" s="86">
        <f>Z546</f>
        <v>29</v>
      </c>
      <c r="Z546" s="115">
        <v>29</v>
      </c>
      <c r="AA546" s="90">
        <f>AB546</f>
        <v>8.71</v>
      </c>
      <c r="AB546" s="124">
        <v>8.71</v>
      </c>
      <c r="AC546" s="90">
        <f>AD546</f>
        <v>12.71</v>
      </c>
      <c r="AD546" s="124">
        <v>12.71</v>
      </c>
      <c r="AE546" s="90">
        <f>AF546</f>
        <v>18.08</v>
      </c>
      <c r="AF546" s="124">
        <v>18.08</v>
      </c>
      <c r="AG546" s="91">
        <f>AH546</f>
        <v>0.0019046296296296302</v>
      </c>
      <c r="AH546" s="121">
        <v>0.0019046296296296302</v>
      </c>
      <c r="AI546" s="91">
        <f>AJ546</f>
        <v>0.0026086111111111097</v>
      </c>
      <c r="AJ546" s="121">
        <v>0.0026086111111111097</v>
      </c>
      <c r="AK546" s="90">
        <f>AL546</f>
        <v>40.05120000000001</v>
      </c>
      <c r="AL546" s="124">
        <v>40.05120000000001</v>
      </c>
      <c r="AM546" s="91">
        <f>AN546</f>
        <v>0.0008856481481481483</v>
      </c>
      <c r="AN546" s="121">
        <v>0.0008856481481481483</v>
      </c>
    </row>
    <row r="547" spans="1:40" ht="11.25">
      <c r="A547" s="72">
        <f>B546-1</f>
        <v>28</v>
      </c>
      <c r="B547" s="110"/>
      <c r="C547" s="107">
        <f>D546+$O$1</f>
        <v>8.69</v>
      </c>
      <c r="D547" s="124"/>
      <c r="E547" s="107">
        <f>F546+$O$1</f>
        <v>12.37</v>
      </c>
      <c r="F547" s="124"/>
      <c r="G547" s="107">
        <f>H546+$O$1</f>
        <v>17.930000000000003</v>
      </c>
      <c r="H547" s="124"/>
      <c r="I547" s="91">
        <f>J546+$P$1</f>
        <v>0.0018490231481481476</v>
      </c>
      <c r="J547" s="121"/>
      <c r="K547" s="91">
        <f>L546+$P$1</f>
        <v>0.002484930555555552</v>
      </c>
      <c r="L547" s="121"/>
      <c r="M547" s="107" t="e">
        <f>N546+$O$1</f>
        <v>#REF!</v>
      </c>
      <c r="N547" s="124"/>
      <c r="O547" s="91">
        <f>P546+$P$1</f>
        <v>0.0008841527777777781</v>
      </c>
      <c r="P547" s="121"/>
      <c r="Y547" s="86">
        <f>Z546-1</f>
        <v>28</v>
      </c>
      <c r="Z547" s="115"/>
      <c r="AA547" s="90">
        <f>AB546+0.01</f>
        <v>8.72</v>
      </c>
      <c r="AB547" s="124"/>
      <c r="AC547" s="90">
        <f>AD546+0.01</f>
        <v>12.72</v>
      </c>
      <c r="AD547" s="124"/>
      <c r="AE547" s="90">
        <f>AF546+0.01</f>
        <v>18.09</v>
      </c>
      <c r="AF547" s="124"/>
      <c r="AG547" s="91">
        <f>AH546+$AM$3</f>
        <v>0.001904745370370371</v>
      </c>
      <c r="AH547" s="121"/>
      <c r="AI547" s="91">
        <f>AJ546+$AM$3</f>
        <v>0.0026087268518518504</v>
      </c>
      <c r="AJ547" s="121"/>
      <c r="AK547" s="90">
        <f>AL546+0.01</f>
        <v>40.06120000000001</v>
      </c>
      <c r="AL547" s="124"/>
      <c r="AM547" s="91">
        <f>AN546+$AM$3</f>
        <v>0.0008857638888888891</v>
      </c>
      <c r="AN547" s="121"/>
    </row>
    <row r="548" spans="1:40" ht="11.25">
      <c r="A548" s="72">
        <f>B548</f>
        <v>28</v>
      </c>
      <c r="B548" s="116">
        <v>28</v>
      </c>
      <c r="C548" s="107">
        <f>D548</f>
        <v>8.7</v>
      </c>
      <c r="D548" s="124">
        <v>8.7</v>
      </c>
      <c r="E548" s="107">
        <f>F548</f>
        <v>12.39</v>
      </c>
      <c r="F548" s="124">
        <v>12.39</v>
      </c>
      <c r="G548" s="107">
        <f>H548</f>
        <v>17.95</v>
      </c>
      <c r="H548" s="124">
        <v>17.95</v>
      </c>
      <c r="I548" s="91">
        <f>J548</f>
        <v>0.0018529999999999994</v>
      </c>
      <c r="J548" s="121">
        <v>0.0018529999999999994</v>
      </c>
      <c r="K548" s="91">
        <f>L548</f>
        <v>0.0024909259259259225</v>
      </c>
      <c r="L548" s="121">
        <v>0.0024909259259259225</v>
      </c>
      <c r="M548" s="107" t="e">
        <f>N548</f>
        <v>#REF!</v>
      </c>
      <c r="N548" s="124" t="e">
        <f>N550-(#REF!-#REF!)/50</f>
        <v>#REF!</v>
      </c>
      <c r="O548" s="91">
        <f>P548</f>
        <v>0.0008854814814814818</v>
      </c>
      <c r="P548" s="121">
        <v>0.0008854814814814818</v>
      </c>
      <c r="Y548" s="86">
        <f>Z548</f>
        <v>28</v>
      </c>
      <c r="Z548" s="115">
        <v>28</v>
      </c>
      <c r="AA548" s="90">
        <f>AB548</f>
        <v>8.73</v>
      </c>
      <c r="AB548" s="124">
        <v>8.73</v>
      </c>
      <c r="AC548" s="90">
        <f>AD548</f>
        <v>12.73</v>
      </c>
      <c r="AD548" s="124">
        <v>12.73</v>
      </c>
      <c r="AE548" s="90">
        <f>AF548</f>
        <v>18.12</v>
      </c>
      <c r="AF548" s="124">
        <v>18.12</v>
      </c>
      <c r="AG548" s="91">
        <f>AH548</f>
        <v>0.0019087962962962969</v>
      </c>
      <c r="AH548" s="121">
        <v>0.0019087962962962969</v>
      </c>
      <c r="AI548" s="91">
        <f>AJ548</f>
        <v>0.002614444444444443</v>
      </c>
      <c r="AJ548" s="121">
        <v>0.002614444444444443</v>
      </c>
      <c r="AK548" s="90">
        <f>AL548</f>
        <v>40.11840000000001</v>
      </c>
      <c r="AL548" s="124">
        <v>40.11840000000001</v>
      </c>
      <c r="AM548" s="91">
        <f>AN548</f>
        <v>0.0008870370370370372</v>
      </c>
      <c r="AN548" s="121">
        <v>0.0008870370370370372</v>
      </c>
    </row>
    <row r="549" spans="1:40" ht="11.25">
      <c r="A549" s="72">
        <f>B548-1</f>
        <v>27</v>
      </c>
      <c r="B549" s="116"/>
      <c r="C549" s="107">
        <f>D548+$O$1</f>
        <v>8.709999999999999</v>
      </c>
      <c r="D549" s="124"/>
      <c r="E549" s="107">
        <f>F548+$O$1</f>
        <v>12.4</v>
      </c>
      <c r="F549" s="124"/>
      <c r="G549" s="107">
        <f>H548+$O$1</f>
        <v>17.96</v>
      </c>
      <c r="H549" s="124"/>
      <c r="I549" s="91">
        <f>J548+$P$1</f>
        <v>0.0018531157407407402</v>
      </c>
      <c r="J549" s="121"/>
      <c r="K549" s="91">
        <f>L548+$P$1</f>
        <v>0.002491041666666663</v>
      </c>
      <c r="L549" s="121"/>
      <c r="M549" s="107" t="e">
        <f>N548+$O$1</f>
        <v>#REF!</v>
      </c>
      <c r="N549" s="124"/>
      <c r="O549" s="91">
        <f>P548+$P$1</f>
        <v>0.0008855972222222225</v>
      </c>
      <c r="P549" s="121"/>
      <c r="Y549" s="86">
        <f>Z548-1</f>
        <v>27</v>
      </c>
      <c r="Z549" s="115"/>
      <c r="AA549" s="90">
        <f>AB548+0.01</f>
        <v>8.74</v>
      </c>
      <c r="AB549" s="124"/>
      <c r="AC549" s="90">
        <f>AD548+0.01</f>
        <v>12.74</v>
      </c>
      <c r="AD549" s="124"/>
      <c r="AE549" s="90">
        <f>AF548+0.01</f>
        <v>18.130000000000003</v>
      </c>
      <c r="AF549" s="124"/>
      <c r="AG549" s="91">
        <f>AH548+$AM$3</f>
        <v>0.0019089120370370377</v>
      </c>
      <c r="AH549" s="121"/>
      <c r="AI549" s="91">
        <f>AJ548+$AM$3</f>
        <v>0.0026145601851851837</v>
      </c>
      <c r="AJ549" s="121"/>
      <c r="AK549" s="90">
        <f>AL548+0.01</f>
        <v>40.128400000000006</v>
      </c>
      <c r="AL549" s="124"/>
      <c r="AM549" s="91">
        <f>AN548+$AM$3</f>
        <v>0.0008871527777777779</v>
      </c>
      <c r="AN549" s="121"/>
    </row>
    <row r="550" spans="1:40" ht="11.25">
      <c r="A550" s="72">
        <f>B550</f>
        <v>27</v>
      </c>
      <c r="B550" s="110">
        <v>27</v>
      </c>
      <c r="C550" s="107">
        <f>D550</f>
        <v>8.72</v>
      </c>
      <c r="D550" s="124">
        <v>8.72</v>
      </c>
      <c r="E550" s="107">
        <f>F550</f>
        <v>12.42</v>
      </c>
      <c r="F550" s="124">
        <v>12.42</v>
      </c>
      <c r="G550" s="107">
        <f>H550</f>
        <v>17.99</v>
      </c>
      <c r="H550" s="124">
        <v>17.99</v>
      </c>
      <c r="I550" s="91">
        <f>J550</f>
        <v>0.001857092592592592</v>
      </c>
      <c r="J550" s="121">
        <v>0.001857092592592592</v>
      </c>
      <c r="K550" s="91">
        <f>L550</f>
        <v>0.0024970370370370337</v>
      </c>
      <c r="L550" s="121">
        <v>0.0024970370370370337</v>
      </c>
      <c r="M550" s="107" t="e">
        <f>N550</f>
        <v>#REF!</v>
      </c>
      <c r="N550" s="124" t="e">
        <f>N552-(#REF!-#REF!)/50</f>
        <v>#REF!</v>
      </c>
      <c r="O550" s="91">
        <f>P550</f>
        <v>0.0008869259259259262</v>
      </c>
      <c r="P550" s="121">
        <v>0.0008869259259259262</v>
      </c>
      <c r="Y550" s="86">
        <f>Z550</f>
        <v>27</v>
      </c>
      <c r="Z550" s="115">
        <v>27</v>
      </c>
      <c r="AA550" s="90">
        <f>AB550</f>
        <v>8.75</v>
      </c>
      <c r="AB550" s="124">
        <v>8.75</v>
      </c>
      <c r="AC550" s="90">
        <f>AD550</f>
        <v>12.76</v>
      </c>
      <c r="AD550" s="124">
        <v>12.76</v>
      </c>
      <c r="AE550" s="90">
        <f>AF550</f>
        <v>18.15</v>
      </c>
      <c r="AF550" s="124">
        <v>18.15</v>
      </c>
      <c r="AG550" s="91">
        <f>AH550</f>
        <v>0.0019129629629629635</v>
      </c>
      <c r="AH550" s="121">
        <v>0.0019129629629629635</v>
      </c>
      <c r="AI550" s="91">
        <f>AJ550</f>
        <v>0.0026202777777777765</v>
      </c>
      <c r="AJ550" s="121">
        <v>0.0026202777777777765</v>
      </c>
      <c r="AK550" s="90">
        <f>AL550</f>
        <v>40.18560000000001</v>
      </c>
      <c r="AL550" s="124">
        <v>40.18560000000001</v>
      </c>
      <c r="AM550" s="91">
        <f>AN550</f>
        <v>0.0008884259259259261</v>
      </c>
      <c r="AN550" s="121">
        <v>0.0008884259259259261</v>
      </c>
    </row>
    <row r="551" spans="1:40" ht="11.25">
      <c r="A551" s="72">
        <f>B550-1</f>
        <v>26</v>
      </c>
      <c r="B551" s="110"/>
      <c r="C551" s="107">
        <f>D550+$O$1</f>
        <v>8.73</v>
      </c>
      <c r="D551" s="124"/>
      <c r="E551" s="107">
        <f>F550+$O$1</f>
        <v>12.43</v>
      </c>
      <c r="F551" s="124"/>
      <c r="G551" s="107">
        <f>H550+$O$1</f>
        <v>18</v>
      </c>
      <c r="H551" s="124"/>
      <c r="I551" s="91">
        <f>J550+$P$1</f>
        <v>0.0018572083333333329</v>
      </c>
      <c r="J551" s="121"/>
      <c r="K551" s="91">
        <f>L550+$P$1</f>
        <v>0.0024971527777777744</v>
      </c>
      <c r="L551" s="121"/>
      <c r="M551" s="107" t="e">
        <f>N550+$O$1</f>
        <v>#REF!</v>
      </c>
      <c r="N551" s="124"/>
      <c r="O551" s="91">
        <f>P550+$P$1</f>
        <v>0.000887041666666667</v>
      </c>
      <c r="P551" s="121"/>
      <c r="Y551" s="86">
        <f>Z550-1</f>
        <v>26</v>
      </c>
      <c r="Z551" s="115"/>
      <c r="AA551" s="90">
        <f>AB550+0.01</f>
        <v>8.76</v>
      </c>
      <c r="AB551" s="124"/>
      <c r="AC551" s="90">
        <f>AD550+0.01</f>
        <v>12.77</v>
      </c>
      <c r="AD551" s="124"/>
      <c r="AE551" s="90">
        <f>AF550+0.01</f>
        <v>18.16</v>
      </c>
      <c r="AF551" s="124"/>
      <c r="AG551" s="91">
        <f>AH550+$AM$3</f>
        <v>0.0019130787037037044</v>
      </c>
      <c r="AH551" s="121"/>
      <c r="AI551" s="91">
        <f>AJ550+$AM$3</f>
        <v>0.002620393518518517</v>
      </c>
      <c r="AJ551" s="121"/>
      <c r="AK551" s="90">
        <f>AL550+0.01</f>
        <v>40.195600000000006</v>
      </c>
      <c r="AL551" s="124"/>
      <c r="AM551" s="91">
        <f>AN550+$AM$3</f>
        <v>0.0008885416666666668</v>
      </c>
      <c r="AN551" s="121"/>
    </row>
    <row r="552" spans="1:40" ht="11.25">
      <c r="A552" s="72">
        <f>B552</f>
        <v>26</v>
      </c>
      <c r="B552" s="110">
        <v>26</v>
      </c>
      <c r="C552" s="107">
        <f>D552</f>
        <v>8.74</v>
      </c>
      <c r="D552" s="124">
        <v>8.74</v>
      </c>
      <c r="E552" s="107">
        <f>F552</f>
        <v>12.45</v>
      </c>
      <c r="F552" s="124">
        <v>12.45</v>
      </c>
      <c r="G552" s="107">
        <f>H552</f>
        <v>18.03</v>
      </c>
      <c r="H552" s="124">
        <v>18.03</v>
      </c>
      <c r="I552" s="91">
        <f>J552</f>
        <v>0.0018611851851851847</v>
      </c>
      <c r="J552" s="121">
        <v>0.0018611851851851847</v>
      </c>
      <c r="K552" s="91">
        <f>L552</f>
        <v>0.002503148148148145</v>
      </c>
      <c r="L552" s="121">
        <v>0.002503148148148145</v>
      </c>
      <c r="M552" s="107" t="e">
        <f>N552</f>
        <v>#REF!</v>
      </c>
      <c r="N552" s="124" t="e">
        <f>N554-(#REF!-#REF!)/50</f>
        <v>#REF!</v>
      </c>
      <c r="O552" s="91">
        <f>P552</f>
        <v>0.0008883703703703706</v>
      </c>
      <c r="P552" s="121">
        <v>0.0008883703703703706</v>
      </c>
      <c r="Y552" s="86">
        <f>Z552</f>
        <v>26</v>
      </c>
      <c r="Z552" s="115">
        <v>26</v>
      </c>
      <c r="AA552" s="90">
        <f>AB552</f>
        <v>8.76</v>
      </c>
      <c r="AB552" s="124">
        <v>8.76</v>
      </c>
      <c r="AC552" s="90">
        <f>AD552</f>
        <v>12.79</v>
      </c>
      <c r="AD552" s="124">
        <v>12.79</v>
      </c>
      <c r="AE552" s="90">
        <f>AF552</f>
        <v>18.18</v>
      </c>
      <c r="AF552" s="124">
        <v>18.18</v>
      </c>
      <c r="AG552" s="91">
        <f>AH552</f>
        <v>0.0019171296296296302</v>
      </c>
      <c r="AH552" s="121">
        <v>0.0019171296296296302</v>
      </c>
      <c r="AI552" s="91">
        <f>AJ552</f>
        <v>0.00262611111111111</v>
      </c>
      <c r="AJ552" s="121">
        <v>0.00262611111111111</v>
      </c>
      <c r="AK552" s="90">
        <f>AL552</f>
        <v>40.25280000000001</v>
      </c>
      <c r="AL552" s="124">
        <v>40.25280000000001</v>
      </c>
      <c r="AM552" s="91">
        <f>AN552</f>
        <v>0.000889814814814815</v>
      </c>
      <c r="AN552" s="121">
        <v>0.000889814814814815</v>
      </c>
    </row>
    <row r="553" spans="1:40" ht="11.25">
      <c r="A553" s="72">
        <f>B552-1</f>
        <v>25</v>
      </c>
      <c r="B553" s="110"/>
      <c r="C553" s="107">
        <f>D552+$O$1</f>
        <v>8.75</v>
      </c>
      <c r="D553" s="124"/>
      <c r="E553" s="107">
        <f>F552+$O$1</f>
        <v>12.459999999999999</v>
      </c>
      <c r="F553" s="124"/>
      <c r="G553" s="107">
        <f>H552+$O$1</f>
        <v>18.040000000000003</v>
      </c>
      <c r="H553" s="124"/>
      <c r="I553" s="91">
        <f>J552+$P$1</f>
        <v>0.0018613009259259255</v>
      </c>
      <c r="J553" s="121"/>
      <c r="K553" s="91">
        <f>L552+$P$1</f>
        <v>0.0025032638888888856</v>
      </c>
      <c r="L553" s="121"/>
      <c r="M553" s="107" t="e">
        <f>N552+$O$1</f>
        <v>#REF!</v>
      </c>
      <c r="N553" s="124"/>
      <c r="O553" s="91">
        <f>P552+$P$1</f>
        <v>0.0008884861111111114</v>
      </c>
      <c r="P553" s="121"/>
      <c r="Y553" s="86">
        <f>Z552-1</f>
        <v>25</v>
      </c>
      <c r="Z553" s="115"/>
      <c r="AA553" s="90">
        <f>AB552+0.01</f>
        <v>8.77</v>
      </c>
      <c r="AB553" s="124"/>
      <c r="AC553" s="90">
        <f>AD552+0.01</f>
        <v>12.799999999999999</v>
      </c>
      <c r="AD553" s="124"/>
      <c r="AE553" s="90">
        <f>AF552+0.01</f>
        <v>18.19</v>
      </c>
      <c r="AF553" s="124"/>
      <c r="AG553" s="91">
        <f>AH552+$AM$3</f>
        <v>0.001917245370370371</v>
      </c>
      <c r="AH553" s="121"/>
      <c r="AI553" s="91">
        <f>AJ552+$AM$3</f>
        <v>0.0026262268518518505</v>
      </c>
      <c r="AJ553" s="121"/>
      <c r="AK553" s="90">
        <f>AL552+0.01</f>
        <v>40.262800000000006</v>
      </c>
      <c r="AL553" s="124"/>
      <c r="AM553" s="91">
        <f>AN552+$AM$3</f>
        <v>0.0008899305555555557</v>
      </c>
      <c r="AN553" s="121"/>
    </row>
    <row r="554" spans="1:40" ht="11.25">
      <c r="A554" s="72">
        <f>B554</f>
        <v>25</v>
      </c>
      <c r="B554" s="116">
        <v>25</v>
      </c>
      <c r="C554" s="107">
        <f>D554</f>
        <v>8.76</v>
      </c>
      <c r="D554" s="124">
        <v>8.76</v>
      </c>
      <c r="E554" s="107">
        <f>F554</f>
        <v>12.48</v>
      </c>
      <c r="F554" s="124">
        <v>12.48</v>
      </c>
      <c r="G554" s="107">
        <f>H554</f>
        <v>18.07</v>
      </c>
      <c r="H554" s="124">
        <v>18.07</v>
      </c>
      <c r="I554" s="91">
        <f>J554</f>
        <v>0.0018652777777777773</v>
      </c>
      <c r="J554" s="121">
        <v>0.0018652777777777773</v>
      </c>
      <c r="K554" s="91">
        <f>L554</f>
        <v>0.0025092592592592562</v>
      </c>
      <c r="L554" s="121">
        <v>0.0025092592592592562</v>
      </c>
      <c r="M554" s="107" t="e">
        <f>N554</f>
        <v>#REF!</v>
      </c>
      <c r="N554" s="124" t="e">
        <f>N556-(#REF!-#REF!)/50</f>
        <v>#REF!</v>
      </c>
      <c r="O554" s="91">
        <f>P554</f>
        <v>0.0008898148148148151</v>
      </c>
      <c r="P554" s="121">
        <v>0.0008898148148148151</v>
      </c>
      <c r="Y554" s="86">
        <f>Z554</f>
        <v>25</v>
      </c>
      <c r="Z554" s="115">
        <v>25</v>
      </c>
      <c r="AA554" s="90">
        <f>AB554</f>
        <v>8.78</v>
      </c>
      <c r="AB554" s="124">
        <v>8.78</v>
      </c>
      <c r="AC554" s="90">
        <f>AD554</f>
        <v>12.82</v>
      </c>
      <c r="AD554" s="124">
        <v>12.82</v>
      </c>
      <c r="AE554" s="90">
        <f>AF554</f>
        <v>18.21</v>
      </c>
      <c r="AF554" s="124">
        <v>18.21</v>
      </c>
      <c r="AG554" s="91">
        <f>AH554</f>
        <v>0.0019212962962962968</v>
      </c>
      <c r="AH554" s="121">
        <v>0.0019212962962962968</v>
      </c>
      <c r="AI554" s="91">
        <f>AJ554</f>
        <v>0.0026319444444444433</v>
      </c>
      <c r="AJ554" s="121">
        <v>0.0026319444444444433</v>
      </c>
      <c r="AK554" s="90">
        <f>AL554</f>
        <v>40.32</v>
      </c>
      <c r="AL554" s="124">
        <v>40.32</v>
      </c>
      <c r="AM554" s="91">
        <f>AN554</f>
        <v>0.0008912037037037038</v>
      </c>
      <c r="AN554" s="121">
        <v>0.0008912037037037038</v>
      </c>
    </row>
    <row r="555" spans="1:40" ht="11.25">
      <c r="A555" s="72">
        <f>B554-1</f>
        <v>24</v>
      </c>
      <c r="B555" s="116"/>
      <c r="C555" s="107">
        <f>D554+$O$1</f>
        <v>8.77</v>
      </c>
      <c r="D555" s="124"/>
      <c r="E555" s="107">
        <f>F554+$O$1</f>
        <v>12.49</v>
      </c>
      <c r="F555" s="124"/>
      <c r="G555" s="107">
        <f>H554+$O$1</f>
        <v>18.080000000000002</v>
      </c>
      <c r="H555" s="124"/>
      <c r="I555" s="91">
        <f>J554+$P$1</f>
        <v>0.0018653935185185182</v>
      </c>
      <c r="J555" s="121"/>
      <c r="K555" s="91">
        <f>L554+$P$1</f>
        <v>0.002509374999999997</v>
      </c>
      <c r="L555" s="121"/>
      <c r="M555" s="107" t="e">
        <f>N554+$O$1</f>
        <v>#REF!</v>
      </c>
      <c r="N555" s="124"/>
      <c r="O555" s="91">
        <f>P554+$P$1</f>
        <v>0.0008899305555555558</v>
      </c>
      <c r="P555" s="121"/>
      <c r="Y555" s="86">
        <f>Z554-1</f>
        <v>24</v>
      </c>
      <c r="Z555" s="115"/>
      <c r="AA555" s="90">
        <f>AB554+0.01</f>
        <v>8.79</v>
      </c>
      <c r="AB555" s="124"/>
      <c r="AC555" s="90">
        <f>AD554+0.01</f>
        <v>12.83</v>
      </c>
      <c r="AD555" s="124"/>
      <c r="AE555" s="90">
        <f>AF554+0.01</f>
        <v>18.220000000000002</v>
      </c>
      <c r="AF555" s="124"/>
      <c r="AG555" s="91">
        <f>AH554+$AM$3</f>
        <v>0.0019214120370370377</v>
      </c>
      <c r="AH555" s="121"/>
      <c r="AI555" s="91">
        <f>AJ554+$AM$3</f>
        <v>0.002632060185185184</v>
      </c>
      <c r="AJ555" s="121"/>
      <c r="AK555" s="90">
        <f>AL554+0.01</f>
        <v>40.33</v>
      </c>
      <c r="AL555" s="124"/>
      <c r="AM555" s="91">
        <f>AN554+$AM$3</f>
        <v>0.0008913194444444446</v>
      </c>
      <c r="AN555" s="121"/>
    </row>
    <row r="556" spans="1:40" ht="11.25">
      <c r="A556" s="72">
        <f>B556</f>
        <v>24</v>
      </c>
      <c r="B556" s="110">
        <v>24</v>
      </c>
      <c r="C556" s="107">
        <f>D556</f>
        <v>8.77</v>
      </c>
      <c r="D556" s="124">
        <v>8.77</v>
      </c>
      <c r="E556" s="107">
        <f>F556</f>
        <v>12.51</v>
      </c>
      <c r="F556" s="124">
        <v>12.51</v>
      </c>
      <c r="G556" s="107">
        <f>H556</f>
        <v>18.1</v>
      </c>
      <c r="H556" s="124">
        <v>18.1</v>
      </c>
      <c r="I556" s="91">
        <f>J556</f>
        <v>0.00186937037037037</v>
      </c>
      <c r="J556" s="121">
        <v>0.00186937037037037</v>
      </c>
      <c r="K556" s="91">
        <f>L556</f>
        <v>0.0025153703703703675</v>
      </c>
      <c r="L556" s="121">
        <v>0.0025153703703703675</v>
      </c>
      <c r="M556" s="107" t="e">
        <f>N556</f>
        <v>#REF!</v>
      </c>
      <c r="N556" s="124" t="e">
        <f>N558-(#REF!-#REF!)/50</f>
        <v>#REF!</v>
      </c>
      <c r="O556" s="91">
        <f>P556</f>
        <v>0.0008912592592592595</v>
      </c>
      <c r="P556" s="121">
        <v>0.0008912592592592595</v>
      </c>
      <c r="Y556" s="86">
        <f>Z556</f>
        <v>24</v>
      </c>
      <c r="Z556" s="115">
        <v>24</v>
      </c>
      <c r="AA556" s="90">
        <f>AB556</f>
        <v>8.8</v>
      </c>
      <c r="AB556" s="124">
        <v>8.8</v>
      </c>
      <c r="AC556" s="90">
        <f>AD556</f>
        <v>12.84</v>
      </c>
      <c r="AD556" s="124">
        <v>12.84</v>
      </c>
      <c r="AE556" s="90">
        <f>AF556</f>
        <v>18.24</v>
      </c>
      <c r="AF556" s="124">
        <v>18.24</v>
      </c>
      <c r="AG556" s="91">
        <f>AH556</f>
        <v>0.0019254629629629635</v>
      </c>
      <c r="AH556" s="121">
        <v>0.0019254629629629635</v>
      </c>
      <c r="AI556" s="91">
        <f>AJ556</f>
        <v>0.0026377777777777766</v>
      </c>
      <c r="AJ556" s="121">
        <v>0.0026377777777777766</v>
      </c>
      <c r="AK556" s="90">
        <f>AL556</f>
        <v>40.38720000000001</v>
      </c>
      <c r="AL556" s="124">
        <v>40.38720000000001</v>
      </c>
      <c r="AM556" s="91">
        <f>AN556</f>
        <v>0.0008925925925925927</v>
      </c>
      <c r="AN556" s="121">
        <v>0.0008925925925925927</v>
      </c>
    </row>
    <row r="557" spans="1:40" ht="11.25">
      <c r="A557" s="72">
        <f>B556-1</f>
        <v>23</v>
      </c>
      <c r="B557" s="110"/>
      <c r="C557" s="107">
        <f>D556+$O$1</f>
        <v>8.78</v>
      </c>
      <c r="D557" s="124"/>
      <c r="E557" s="107">
        <f>F556+$O$1</f>
        <v>12.52</v>
      </c>
      <c r="F557" s="124"/>
      <c r="G557" s="107">
        <f>H556+$O$1</f>
        <v>18.110000000000003</v>
      </c>
      <c r="H557" s="124"/>
      <c r="I557" s="91">
        <f>J556+$P$1</f>
        <v>0.0018694861111111108</v>
      </c>
      <c r="J557" s="121"/>
      <c r="K557" s="91">
        <f>L556+$P$1</f>
        <v>0.002515486111111108</v>
      </c>
      <c r="L557" s="121"/>
      <c r="M557" s="107" t="e">
        <f>N556+$O$1</f>
        <v>#REF!</v>
      </c>
      <c r="N557" s="124"/>
      <c r="O557" s="91">
        <f>P556+$P$1</f>
        <v>0.0008913750000000002</v>
      </c>
      <c r="P557" s="121"/>
      <c r="Y557" s="86">
        <f>Z556-1</f>
        <v>23</v>
      </c>
      <c r="Z557" s="115"/>
      <c r="AA557" s="90">
        <f>AB556+0.01</f>
        <v>8.81</v>
      </c>
      <c r="AB557" s="124"/>
      <c r="AC557" s="90">
        <f>AD556+0.01</f>
        <v>12.85</v>
      </c>
      <c r="AD557" s="124"/>
      <c r="AE557" s="90">
        <f>AF556+0.01</f>
        <v>18.25</v>
      </c>
      <c r="AF557" s="124"/>
      <c r="AG557" s="91">
        <f>AH556+$AM$3</f>
        <v>0.0019255787037037043</v>
      </c>
      <c r="AH557" s="121"/>
      <c r="AI557" s="91">
        <f>AJ556+$AM$3</f>
        <v>0.0026378935185185173</v>
      </c>
      <c r="AJ557" s="121"/>
      <c r="AK557" s="90">
        <f>AL556+0.01</f>
        <v>40.397200000000005</v>
      </c>
      <c r="AL557" s="124"/>
      <c r="AM557" s="91">
        <f>AN556+$AM$3</f>
        <v>0.0008927083333333335</v>
      </c>
      <c r="AN557" s="121"/>
    </row>
    <row r="558" spans="1:40" ht="11.25">
      <c r="A558" s="72">
        <f>B558</f>
        <v>23</v>
      </c>
      <c r="B558" s="110">
        <v>23</v>
      </c>
      <c r="C558" s="107">
        <f>D558</f>
        <v>8.79</v>
      </c>
      <c r="D558" s="124">
        <v>8.79</v>
      </c>
      <c r="E558" s="107">
        <f>F558</f>
        <v>12.54</v>
      </c>
      <c r="F558" s="124">
        <v>12.54</v>
      </c>
      <c r="G558" s="107">
        <f>H558</f>
        <v>18.14</v>
      </c>
      <c r="H558" s="124">
        <v>18.14</v>
      </c>
      <c r="I558" s="91">
        <f>J558</f>
        <v>0.0018734629629629626</v>
      </c>
      <c r="J558" s="121">
        <v>0.0018734629629629626</v>
      </c>
      <c r="K558" s="91">
        <f>L558</f>
        <v>0.0025214814814814787</v>
      </c>
      <c r="L558" s="121">
        <v>0.0025214814814814787</v>
      </c>
      <c r="M558" s="107" t="e">
        <f>N558</f>
        <v>#REF!</v>
      </c>
      <c r="N558" s="124" t="e">
        <f>N560-(#REF!-#REF!)/50</f>
        <v>#REF!</v>
      </c>
      <c r="O558" s="91">
        <f>P558</f>
        <v>0.0008927037037037039</v>
      </c>
      <c r="P558" s="121">
        <v>0.0008927037037037039</v>
      </c>
      <c r="Y558" s="86">
        <f>Z558</f>
        <v>23</v>
      </c>
      <c r="Z558" s="115">
        <v>23</v>
      </c>
      <c r="AA558" s="90">
        <f>AB558</f>
        <v>8.81</v>
      </c>
      <c r="AB558" s="124">
        <v>8.81</v>
      </c>
      <c r="AC558" s="90">
        <f>AD558</f>
        <v>12.87</v>
      </c>
      <c r="AD558" s="124">
        <v>12.87</v>
      </c>
      <c r="AE558" s="90">
        <f>AF558</f>
        <v>18.27</v>
      </c>
      <c r="AF558" s="124">
        <v>18.27</v>
      </c>
      <c r="AG558" s="91">
        <f>AH558</f>
        <v>0.00192962962962963</v>
      </c>
      <c r="AH558" s="121">
        <v>0.00192962962962963</v>
      </c>
      <c r="AI558" s="91">
        <f>AJ558</f>
        <v>0.00264361111111111</v>
      </c>
      <c r="AJ558" s="121">
        <v>0.00264361111111111</v>
      </c>
      <c r="AK558" s="90">
        <f>AL558</f>
        <v>40.45440000000001</v>
      </c>
      <c r="AL558" s="124">
        <v>40.45440000000001</v>
      </c>
      <c r="AM558" s="91">
        <f>AN558</f>
        <v>0.0008939814814814816</v>
      </c>
      <c r="AN558" s="121">
        <v>0.0008939814814814816</v>
      </c>
    </row>
    <row r="559" spans="1:40" ht="11.25">
      <c r="A559" s="72">
        <f>B558-1</f>
        <v>22</v>
      </c>
      <c r="B559" s="110"/>
      <c r="C559" s="107">
        <f>D558+$O$1</f>
        <v>8.799999999999999</v>
      </c>
      <c r="D559" s="124"/>
      <c r="E559" s="107">
        <f>F558+$O$1</f>
        <v>12.549999999999999</v>
      </c>
      <c r="F559" s="124"/>
      <c r="G559" s="107">
        <f>H558+$O$1</f>
        <v>18.150000000000002</v>
      </c>
      <c r="H559" s="124"/>
      <c r="I559" s="91">
        <f>J558+$P$1</f>
        <v>0.0018735787037037035</v>
      </c>
      <c r="J559" s="121"/>
      <c r="K559" s="91">
        <f>L558+$P$1</f>
        <v>0.0025215972222222193</v>
      </c>
      <c r="L559" s="121"/>
      <c r="M559" s="107" t="e">
        <f>N558+$O$1</f>
        <v>#REF!</v>
      </c>
      <c r="N559" s="124"/>
      <c r="O559" s="91">
        <f>P558+$P$1</f>
        <v>0.0008928194444444447</v>
      </c>
      <c r="P559" s="121"/>
      <c r="Y559" s="86">
        <f>Z558-1</f>
        <v>22</v>
      </c>
      <c r="Z559" s="115"/>
      <c r="AA559" s="90">
        <f>AB558+0.01</f>
        <v>8.82</v>
      </c>
      <c r="AB559" s="124"/>
      <c r="AC559" s="90">
        <f>AD558+0.01</f>
        <v>12.879999999999999</v>
      </c>
      <c r="AD559" s="124"/>
      <c r="AE559" s="90">
        <f>AF558+0.01</f>
        <v>18.28</v>
      </c>
      <c r="AF559" s="124"/>
      <c r="AG559" s="91">
        <f>AH558+$AM$3</f>
        <v>0.001929745370370371</v>
      </c>
      <c r="AH559" s="121"/>
      <c r="AI559" s="91">
        <f>AJ558+$AM$3</f>
        <v>0.0026437268518518507</v>
      </c>
      <c r="AJ559" s="121"/>
      <c r="AK559" s="90">
        <f>AL558+0.01</f>
        <v>40.464400000000005</v>
      </c>
      <c r="AL559" s="124"/>
      <c r="AM559" s="91">
        <f>AN558+$AM$3</f>
        <v>0.0008940972222222223</v>
      </c>
      <c r="AN559" s="121"/>
    </row>
    <row r="560" spans="1:40" ht="11.25">
      <c r="A560" s="72">
        <f>B560</f>
        <v>22</v>
      </c>
      <c r="B560" s="116">
        <v>22</v>
      </c>
      <c r="C560" s="107">
        <f>D560</f>
        <v>8.81</v>
      </c>
      <c r="D560" s="124">
        <v>8.81</v>
      </c>
      <c r="E560" s="107">
        <f>F560</f>
        <v>12.57</v>
      </c>
      <c r="F560" s="124">
        <v>12.57</v>
      </c>
      <c r="G560" s="107">
        <f>H560</f>
        <v>18.18</v>
      </c>
      <c r="H560" s="124">
        <v>18.18</v>
      </c>
      <c r="I560" s="91">
        <f>J560</f>
        <v>0.0018775555555555553</v>
      </c>
      <c r="J560" s="121">
        <v>0.0018775555555555553</v>
      </c>
      <c r="K560" s="91">
        <f>L560</f>
        <v>0.00252759259259259</v>
      </c>
      <c r="L560" s="121">
        <v>0.00252759259259259</v>
      </c>
      <c r="M560" s="107" t="e">
        <f>N560</f>
        <v>#REF!</v>
      </c>
      <c r="N560" s="124" t="e">
        <f>N562-(#REF!-#REF!)/50</f>
        <v>#REF!</v>
      </c>
      <c r="O560" s="91">
        <f>P560</f>
        <v>0.0008941481481481484</v>
      </c>
      <c r="P560" s="121">
        <v>0.0008941481481481484</v>
      </c>
      <c r="Y560" s="86">
        <f>Z560</f>
        <v>22</v>
      </c>
      <c r="Z560" s="115">
        <v>22</v>
      </c>
      <c r="AA560" s="90">
        <f>AB560</f>
        <v>8.83</v>
      </c>
      <c r="AB560" s="124">
        <v>8.83</v>
      </c>
      <c r="AC560" s="90">
        <f>AD560</f>
        <v>12.9</v>
      </c>
      <c r="AD560" s="124">
        <v>12.9</v>
      </c>
      <c r="AE560" s="90">
        <f>AF560</f>
        <v>18.3</v>
      </c>
      <c r="AF560" s="124">
        <v>18.3</v>
      </c>
      <c r="AG560" s="91">
        <f>AH560</f>
        <v>0.0019337962962962967</v>
      </c>
      <c r="AH560" s="121">
        <v>0.0019337962962962967</v>
      </c>
      <c r="AI560" s="91">
        <f>AJ560</f>
        <v>0.0026494444444444434</v>
      </c>
      <c r="AJ560" s="121">
        <v>0.0026494444444444434</v>
      </c>
      <c r="AK560" s="90">
        <f>AL560</f>
        <v>40.52160000000001</v>
      </c>
      <c r="AL560" s="124">
        <v>40.52160000000001</v>
      </c>
      <c r="AM560" s="91">
        <f>AN560</f>
        <v>0.0008953703703703705</v>
      </c>
      <c r="AN560" s="121">
        <v>0.0008953703703703705</v>
      </c>
    </row>
    <row r="561" spans="1:40" ht="11.25">
      <c r="A561" s="72">
        <f>B560-1</f>
        <v>21</v>
      </c>
      <c r="B561" s="116"/>
      <c r="C561" s="107">
        <f>D560+$O$1</f>
        <v>8.82</v>
      </c>
      <c r="D561" s="124"/>
      <c r="E561" s="107">
        <f>F560+$O$1</f>
        <v>12.58</v>
      </c>
      <c r="F561" s="124"/>
      <c r="G561" s="107">
        <f>H560+$O$1</f>
        <v>18.19</v>
      </c>
      <c r="H561" s="124"/>
      <c r="I561" s="91">
        <f>J560+$P$1</f>
        <v>0.0018776712962962961</v>
      </c>
      <c r="J561" s="121"/>
      <c r="K561" s="91">
        <f>L560+$P$1</f>
        <v>0.0025277083333333306</v>
      </c>
      <c r="L561" s="121"/>
      <c r="M561" s="107" t="e">
        <f>N560+$O$1</f>
        <v>#REF!</v>
      </c>
      <c r="N561" s="124"/>
      <c r="O561" s="91">
        <f>P560+$P$1</f>
        <v>0.0008942638888888891</v>
      </c>
      <c r="P561" s="121"/>
      <c r="Y561" s="86">
        <f>Z560-1</f>
        <v>21</v>
      </c>
      <c r="Z561" s="115"/>
      <c r="AA561" s="90">
        <f>AB560+0.01</f>
        <v>8.84</v>
      </c>
      <c r="AB561" s="124"/>
      <c r="AC561" s="90">
        <f>AD560+0.01</f>
        <v>12.91</v>
      </c>
      <c r="AD561" s="124"/>
      <c r="AE561" s="90">
        <f>AF560+0.01</f>
        <v>18.310000000000002</v>
      </c>
      <c r="AF561" s="124"/>
      <c r="AG561" s="91">
        <f>AH560+$AM$3</f>
        <v>0.0019339120370370376</v>
      </c>
      <c r="AH561" s="121"/>
      <c r="AI561" s="91">
        <f>AJ560+$AM$3</f>
        <v>0.002649560185185184</v>
      </c>
      <c r="AJ561" s="121"/>
      <c r="AK561" s="90">
        <f>AL560+0.01</f>
        <v>40.531600000000005</v>
      </c>
      <c r="AL561" s="124"/>
      <c r="AM561" s="91">
        <f>AN560+$AM$3</f>
        <v>0.0008954861111111112</v>
      </c>
      <c r="AN561" s="121"/>
    </row>
    <row r="562" spans="1:40" ht="11.25">
      <c r="A562" s="72">
        <f>B562</f>
        <v>21</v>
      </c>
      <c r="B562" s="110">
        <v>21</v>
      </c>
      <c r="C562" s="107">
        <f>D562</f>
        <v>8.83</v>
      </c>
      <c r="D562" s="124">
        <v>8.83</v>
      </c>
      <c r="E562" s="107">
        <f>F562</f>
        <v>12.6</v>
      </c>
      <c r="F562" s="124">
        <v>12.6</v>
      </c>
      <c r="G562" s="107">
        <f>H562</f>
        <v>18.21</v>
      </c>
      <c r="H562" s="124">
        <v>18.21</v>
      </c>
      <c r="I562" s="91">
        <f>J562</f>
        <v>0.001881648148148148</v>
      </c>
      <c r="J562" s="121">
        <v>0.001881648148148148</v>
      </c>
      <c r="K562" s="91">
        <f>L562</f>
        <v>0.002533703703703701</v>
      </c>
      <c r="L562" s="121">
        <v>0.002533703703703701</v>
      </c>
      <c r="M562" s="107" t="e">
        <f>N562</f>
        <v>#REF!</v>
      </c>
      <c r="N562" s="124" t="e">
        <f>N564-(#REF!-#REF!)/50</f>
        <v>#REF!</v>
      </c>
      <c r="O562" s="91">
        <f>P562</f>
        <v>0.0008955925925925928</v>
      </c>
      <c r="P562" s="121">
        <v>0.0008955925925925928</v>
      </c>
      <c r="U562" s="133"/>
      <c r="Y562" s="86">
        <f>Z562</f>
        <v>21</v>
      </c>
      <c r="Z562" s="115">
        <v>21</v>
      </c>
      <c r="AA562" s="90">
        <f>AB562</f>
        <v>8.85</v>
      </c>
      <c r="AB562" s="124">
        <v>8.85</v>
      </c>
      <c r="AC562" s="90">
        <f>AD562</f>
        <v>12.92</v>
      </c>
      <c r="AD562" s="124">
        <v>12.92</v>
      </c>
      <c r="AE562" s="90">
        <f>AF562</f>
        <v>18.34</v>
      </c>
      <c r="AF562" s="124">
        <v>18.34</v>
      </c>
      <c r="AG562" s="91">
        <f>AH562</f>
        <v>0.0019379629629629634</v>
      </c>
      <c r="AH562" s="121">
        <v>0.0019379629629629634</v>
      </c>
      <c r="AI562" s="91">
        <f>AJ562</f>
        <v>0.002655277777777777</v>
      </c>
      <c r="AJ562" s="121">
        <v>0.002655277777777777</v>
      </c>
      <c r="AK562" s="90">
        <f>AL562</f>
        <v>40.588800000000006</v>
      </c>
      <c r="AL562" s="124">
        <v>40.588800000000006</v>
      </c>
      <c r="AM562" s="91">
        <f>AN562</f>
        <v>0.0008967592592592594</v>
      </c>
      <c r="AN562" s="121">
        <v>0.0008967592592592594</v>
      </c>
    </row>
    <row r="563" spans="1:40" ht="11.25">
      <c r="A563" s="72">
        <f>B562-1</f>
        <v>20</v>
      </c>
      <c r="B563" s="110"/>
      <c r="C563" s="107">
        <f>D562+$O$1</f>
        <v>8.84</v>
      </c>
      <c r="D563" s="124"/>
      <c r="E563" s="107">
        <f>F562+$O$1</f>
        <v>12.61</v>
      </c>
      <c r="F563" s="124"/>
      <c r="G563" s="107">
        <f>H562+$O$1</f>
        <v>18.220000000000002</v>
      </c>
      <c r="H563" s="124"/>
      <c r="I563" s="91">
        <f>J562+$P$1</f>
        <v>0.0018817638888888888</v>
      </c>
      <c r="J563" s="121"/>
      <c r="K563" s="91">
        <f>L562+$P$1</f>
        <v>0.002533819444444442</v>
      </c>
      <c r="L563" s="121"/>
      <c r="M563" s="107" t="e">
        <f>N562+$O$1</f>
        <v>#REF!</v>
      </c>
      <c r="N563" s="124"/>
      <c r="O563" s="91">
        <f>P562+$P$1</f>
        <v>0.0008957083333333335</v>
      </c>
      <c r="P563" s="121"/>
      <c r="U563" s="133"/>
      <c r="Y563" s="86">
        <f>Z562-1</f>
        <v>20</v>
      </c>
      <c r="Z563" s="115"/>
      <c r="AA563" s="90">
        <f>AB562+0.01</f>
        <v>8.86</v>
      </c>
      <c r="AB563" s="124"/>
      <c r="AC563" s="90">
        <f>AD562+0.01</f>
        <v>12.93</v>
      </c>
      <c r="AD563" s="124"/>
      <c r="AE563" s="90">
        <f>AF562+0.01</f>
        <v>18.35</v>
      </c>
      <c r="AF563" s="124"/>
      <c r="AG563" s="91">
        <f>AH562+$AM$3</f>
        <v>0.0019380787037037042</v>
      </c>
      <c r="AH563" s="121"/>
      <c r="AI563" s="91">
        <f>AJ562+$AM$3</f>
        <v>0.0026553935185185174</v>
      </c>
      <c r="AJ563" s="121"/>
      <c r="AK563" s="90">
        <f>AL562+0.01</f>
        <v>40.598800000000004</v>
      </c>
      <c r="AL563" s="124"/>
      <c r="AM563" s="91">
        <f>AN562+$AM$3</f>
        <v>0.0008968750000000001</v>
      </c>
      <c r="AN563" s="121"/>
    </row>
    <row r="564" spans="1:40" ht="11.25">
      <c r="A564" s="72">
        <f>B564</f>
        <v>20</v>
      </c>
      <c r="B564" s="110">
        <v>20</v>
      </c>
      <c r="C564" s="107">
        <f>D564</f>
        <v>8.84</v>
      </c>
      <c r="D564" s="124">
        <v>8.84</v>
      </c>
      <c r="E564" s="107">
        <f>F564</f>
        <v>12.62</v>
      </c>
      <c r="F564" s="124">
        <v>12.62</v>
      </c>
      <c r="G564" s="107">
        <f>H564</f>
        <v>18.25</v>
      </c>
      <c r="H564" s="124">
        <v>18.25</v>
      </c>
      <c r="I564" s="91">
        <f>J564</f>
        <v>0.0018857407407407406</v>
      </c>
      <c r="J564" s="121">
        <v>0.0018857407407407406</v>
      </c>
      <c r="K564" s="91">
        <f>L564</f>
        <v>0.0025398148148148125</v>
      </c>
      <c r="L564" s="121">
        <v>0.0025398148148148125</v>
      </c>
      <c r="M564" s="107" t="e">
        <f>N564</f>
        <v>#REF!</v>
      </c>
      <c r="N564" s="124" t="e">
        <f>N566-(#REF!-#REF!)/50</f>
        <v>#REF!</v>
      </c>
      <c r="O564" s="91">
        <f>P564</f>
        <v>0.0008970370370370372</v>
      </c>
      <c r="P564" s="121">
        <v>0.0008970370370370372</v>
      </c>
      <c r="U564" s="133"/>
      <c r="Y564" s="86">
        <f>Z564</f>
        <v>20</v>
      </c>
      <c r="Z564" s="115">
        <v>20</v>
      </c>
      <c r="AA564" s="90">
        <f>AB564</f>
        <v>8.86</v>
      </c>
      <c r="AB564" s="124">
        <v>8.86</v>
      </c>
      <c r="AC564" s="90">
        <f>AD564</f>
        <v>12.95</v>
      </c>
      <c r="AD564" s="124">
        <v>12.95</v>
      </c>
      <c r="AE564" s="90">
        <f>AF564</f>
        <v>18.37</v>
      </c>
      <c r="AF564" s="124">
        <v>18.37</v>
      </c>
      <c r="AG564" s="91">
        <f>AH564</f>
        <v>0.00194212962962963</v>
      </c>
      <c r="AH564" s="121">
        <v>0.00194212962962963</v>
      </c>
      <c r="AI564" s="91">
        <f>AJ564</f>
        <v>0.00266111111111111</v>
      </c>
      <c r="AJ564" s="121">
        <v>0.00266111111111111</v>
      </c>
      <c r="AK564" s="90">
        <f>AL564</f>
        <v>40.656000000000006</v>
      </c>
      <c r="AL564" s="124">
        <v>40.656000000000006</v>
      </c>
      <c r="AM564" s="91">
        <f>AN564</f>
        <v>0.0008981481481481482</v>
      </c>
      <c r="AN564" s="121">
        <v>0.0008981481481481482</v>
      </c>
    </row>
    <row r="565" spans="1:40" ht="11.25">
      <c r="A565" s="72">
        <f>B564-1</f>
        <v>19</v>
      </c>
      <c r="B565" s="110"/>
      <c r="C565" s="107">
        <f>D564+$O$1</f>
        <v>8.85</v>
      </c>
      <c r="D565" s="124"/>
      <c r="E565" s="107">
        <f>F564+$O$1</f>
        <v>12.629999999999999</v>
      </c>
      <c r="F565" s="124"/>
      <c r="G565" s="107">
        <f>H564+$O$1</f>
        <v>18.26</v>
      </c>
      <c r="H565" s="124"/>
      <c r="I565" s="91">
        <f>J564+$P$1</f>
        <v>0.0018858564814814814</v>
      </c>
      <c r="J565" s="121"/>
      <c r="K565" s="91">
        <f>L564+$P$1</f>
        <v>0.002539930555555553</v>
      </c>
      <c r="L565" s="121"/>
      <c r="M565" s="107" t="e">
        <f>N564+$O$1</f>
        <v>#REF!</v>
      </c>
      <c r="N565" s="124"/>
      <c r="O565" s="91">
        <f>P564+$P$1</f>
        <v>0.000897152777777778</v>
      </c>
      <c r="P565" s="121"/>
      <c r="U565" s="133"/>
      <c r="Y565" s="86">
        <f>Z564-1</f>
        <v>19</v>
      </c>
      <c r="Z565" s="115"/>
      <c r="AA565" s="90">
        <f>AB564+0.01</f>
        <v>8.87</v>
      </c>
      <c r="AB565" s="124"/>
      <c r="AC565" s="90">
        <f>AD564+0.01</f>
        <v>12.959999999999999</v>
      </c>
      <c r="AD565" s="124"/>
      <c r="AE565" s="90">
        <f>AF564+0.01</f>
        <v>18.380000000000003</v>
      </c>
      <c r="AF565" s="124"/>
      <c r="AG565" s="91">
        <f>AH564+$AM$3</f>
        <v>0.0019422453703703709</v>
      </c>
      <c r="AH565" s="121"/>
      <c r="AI565" s="91">
        <f>AJ564+$AM$3</f>
        <v>0.002661226851851851</v>
      </c>
      <c r="AJ565" s="121"/>
      <c r="AK565" s="90">
        <f>AL564+0.01</f>
        <v>40.666000000000004</v>
      </c>
      <c r="AL565" s="124"/>
      <c r="AM565" s="91">
        <f>AN564+$AM$3</f>
        <v>0.000898263888888889</v>
      </c>
      <c r="AN565" s="121"/>
    </row>
    <row r="566" spans="1:40" ht="11.25">
      <c r="A566" s="72">
        <f>B566</f>
        <v>19</v>
      </c>
      <c r="B566" s="116">
        <v>19</v>
      </c>
      <c r="C566" s="107">
        <f>D566</f>
        <v>8.86</v>
      </c>
      <c r="D566" s="124">
        <v>8.86</v>
      </c>
      <c r="E566" s="107">
        <f>F566</f>
        <v>12.65</v>
      </c>
      <c r="F566" s="124">
        <v>12.65</v>
      </c>
      <c r="G566" s="107">
        <f>H566</f>
        <v>18.29</v>
      </c>
      <c r="H566" s="124">
        <v>18.29</v>
      </c>
      <c r="I566" s="91">
        <f>J566</f>
        <v>0.0018898333333333332</v>
      </c>
      <c r="J566" s="121">
        <v>0.0018898333333333332</v>
      </c>
      <c r="K566" s="91">
        <f>L566</f>
        <v>0.0025459259259259237</v>
      </c>
      <c r="L566" s="121">
        <v>0.0025459259259259237</v>
      </c>
      <c r="M566" s="107" t="e">
        <f>N566</f>
        <v>#REF!</v>
      </c>
      <c r="N566" s="124" t="e">
        <f>N568-(#REF!-#REF!)/50</f>
        <v>#REF!</v>
      </c>
      <c r="O566" s="91">
        <f>P566</f>
        <v>0.0008984814814814817</v>
      </c>
      <c r="P566" s="121">
        <v>0.0008984814814814817</v>
      </c>
      <c r="U566" s="133"/>
      <c r="Y566" s="86">
        <f>Z566</f>
        <v>19</v>
      </c>
      <c r="Z566" s="115">
        <v>19</v>
      </c>
      <c r="AA566" s="90">
        <f>AB566</f>
        <v>8.88</v>
      </c>
      <c r="AB566" s="124">
        <v>8.88</v>
      </c>
      <c r="AC566" s="90">
        <f>AD566</f>
        <v>12.98</v>
      </c>
      <c r="AD566" s="124">
        <v>12.98</v>
      </c>
      <c r="AE566" s="90">
        <f>AF566</f>
        <v>18.4</v>
      </c>
      <c r="AF566" s="124">
        <v>18.4</v>
      </c>
      <c r="AG566" s="91">
        <f>AH566</f>
        <v>0.0019462962962962967</v>
      </c>
      <c r="AH566" s="121">
        <v>0.0019462962962962967</v>
      </c>
      <c r="AI566" s="91">
        <f>AJ566</f>
        <v>0.0026669444444444436</v>
      </c>
      <c r="AJ566" s="121">
        <v>0.0026669444444444436</v>
      </c>
      <c r="AK566" s="90">
        <f>AL566</f>
        <v>40.723200000000006</v>
      </c>
      <c r="AL566" s="124">
        <v>40.723200000000006</v>
      </c>
      <c r="AM566" s="91">
        <f>AN566</f>
        <v>0.0008995370370370371</v>
      </c>
      <c r="AN566" s="121">
        <v>0.0008995370370370371</v>
      </c>
    </row>
    <row r="567" spans="1:40" ht="11.25">
      <c r="A567" s="72">
        <f>B566-1</f>
        <v>18</v>
      </c>
      <c r="B567" s="116"/>
      <c r="C567" s="107">
        <f>D566+$O$1</f>
        <v>8.87</v>
      </c>
      <c r="D567" s="124"/>
      <c r="E567" s="107">
        <f>F566+$O$1</f>
        <v>12.66</v>
      </c>
      <c r="F567" s="124"/>
      <c r="G567" s="107">
        <f>H566+$O$1</f>
        <v>18.3</v>
      </c>
      <c r="H567" s="124"/>
      <c r="I567" s="91">
        <f>J566+$P$1</f>
        <v>0.001889949074074074</v>
      </c>
      <c r="J567" s="121"/>
      <c r="K567" s="91">
        <f>L566+$P$1</f>
        <v>0.0025460416666666643</v>
      </c>
      <c r="L567" s="121"/>
      <c r="M567" s="107" t="e">
        <f>N566+$O$1</f>
        <v>#REF!</v>
      </c>
      <c r="N567" s="124"/>
      <c r="O567" s="91">
        <f>P566+$P$1</f>
        <v>0.0008985972222222224</v>
      </c>
      <c r="P567" s="121"/>
      <c r="U567" s="133"/>
      <c r="Y567" s="86">
        <f>Z566-1</f>
        <v>18</v>
      </c>
      <c r="Z567" s="115"/>
      <c r="AA567" s="90">
        <f>AB566+0.01</f>
        <v>8.89</v>
      </c>
      <c r="AB567" s="124"/>
      <c r="AC567" s="90">
        <f>AD566+0.01</f>
        <v>12.99</v>
      </c>
      <c r="AD567" s="124"/>
      <c r="AE567" s="90">
        <f>AF566+0.01</f>
        <v>18.41</v>
      </c>
      <c r="AF567" s="124"/>
      <c r="AG567" s="91">
        <f>AH566+$AM$3</f>
        <v>0.0019464120370370375</v>
      </c>
      <c r="AH567" s="121"/>
      <c r="AI567" s="91">
        <f>AJ566+$AM$3</f>
        <v>0.002667060185185184</v>
      </c>
      <c r="AJ567" s="121"/>
      <c r="AK567" s="90">
        <f>AL566+0.01</f>
        <v>40.733200000000004</v>
      </c>
      <c r="AL567" s="124"/>
      <c r="AM567" s="91">
        <f>AN566+$AM$3</f>
        <v>0.0008996527777777779</v>
      </c>
      <c r="AN567" s="121"/>
    </row>
    <row r="568" spans="1:40" ht="11.25">
      <c r="A568" s="72">
        <f>B568</f>
        <v>18</v>
      </c>
      <c r="B568" s="110">
        <v>18</v>
      </c>
      <c r="C568" s="107">
        <f>D568</f>
        <v>8.88</v>
      </c>
      <c r="D568" s="124">
        <v>8.88</v>
      </c>
      <c r="E568" s="107">
        <f>F568</f>
        <v>12.68</v>
      </c>
      <c r="F568" s="124">
        <v>12.68</v>
      </c>
      <c r="G568" s="107">
        <f>H568</f>
        <v>18.33</v>
      </c>
      <c r="H568" s="124">
        <v>18.33</v>
      </c>
      <c r="I568" s="91">
        <f>J568</f>
        <v>0.0018939259259259259</v>
      </c>
      <c r="J568" s="121">
        <v>0.0018939259259259259</v>
      </c>
      <c r="K568" s="91">
        <f>L568</f>
        <v>0.002552037037037035</v>
      </c>
      <c r="L568" s="121">
        <v>0.002552037037037035</v>
      </c>
      <c r="M568" s="107" t="e">
        <f>N568</f>
        <v>#REF!</v>
      </c>
      <c r="N568" s="124" t="e">
        <f>N570-(#REF!-#REF!)/50</f>
        <v>#REF!</v>
      </c>
      <c r="O568" s="91">
        <f>P568</f>
        <v>0.0008999259259259261</v>
      </c>
      <c r="P568" s="121">
        <v>0.0008999259259259261</v>
      </c>
      <c r="U568" s="133"/>
      <c r="Y568" s="86">
        <f>Z568</f>
        <v>18</v>
      </c>
      <c r="Z568" s="115">
        <v>18</v>
      </c>
      <c r="AA568" s="90">
        <f>AB568</f>
        <v>8.9</v>
      </c>
      <c r="AB568" s="124">
        <v>8.9</v>
      </c>
      <c r="AC568" s="90">
        <f>AD568</f>
        <v>13.01</v>
      </c>
      <c r="AD568" s="124">
        <v>13.01</v>
      </c>
      <c r="AE568" s="90">
        <f>AF568</f>
        <v>18.43</v>
      </c>
      <c r="AF568" s="124">
        <v>18.43</v>
      </c>
      <c r="AG568" s="91">
        <f>AH568</f>
        <v>0.0019504629629629633</v>
      </c>
      <c r="AH568" s="121">
        <v>0.0019504629629629633</v>
      </c>
      <c r="AI568" s="91">
        <f>AJ568</f>
        <v>0.002672777777777777</v>
      </c>
      <c r="AJ568" s="121">
        <v>0.002672777777777777</v>
      </c>
      <c r="AK568" s="90">
        <f>AL568</f>
        <v>40.790400000000005</v>
      </c>
      <c r="AL568" s="124">
        <v>40.790400000000005</v>
      </c>
      <c r="AM568" s="91">
        <f>AN568</f>
        <v>0.000900925925925926</v>
      </c>
      <c r="AN568" s="121">
        <v>0.000900925925925926</v>
      </c>
    </row>
    <row r="569" spans="1:40" ht="11.25">
      <c r="A569" s="72">
        <f>B568-1</f>
        <v>17</v>
      </c>
      <c r="B569" s="110"/>
      <c r="C569" s="107">
        <f>D568+$O$1</f>
        <v>8.89</v>
      </c>
      <c r="D569" s="124"/>
      <c r="E569" s="107">
        <f>F568+$O$1</f>
        <v>12.69</v>
      </c>
      <c r="F569" s="124"/>
      <c r="G569" s="107">
        <f>H568+$O$1</f>
        <v>18.34</v>
      </c>
      <c r="H569" s="124"/>
      <c r="I569" s="91">
        <f>J568+$P$1</f>
        <v>0.0018940416666666667</v>
      </c>
      <c r="J569" s="121"/>
      <c r="K569" s="91">
        <f>L568+$P$1</f>
        <v>0.0025521527777777756</v>
      </c>
      <c r="L569" s="121"/>
      <c r="M569" s="107" t="e">
        <f>N568+$O$1</f>
        <v>#REF!</v>
      </c>
      <c r="N569" s="124"/>
      <c r="O569" s="91">
        <f>P568+$P$1</f>
        <v>0.0009000416666666668</v>
      </c>
      <c r="P569" s="121"/>
      <c r="U569" s="133"/>
      <c r="Y569" s="86">
        <f>Z568-1</f>
        <v>17</v>
      </c>
      <c r="Z569" s="115"/>
      <c r="AA569" s="90">
        <f>AB568+0.01</f>
        <v>8.91</v>
      </c>
      <c r="AB569" s="124"/>
      <c r="AC569" s="90">
        <f>AD568+0.01</f>
        <v>13.02</v>
      </c>
      <c r="AD569" s="124"/>
      <c r="AE569" s="90">
        <f>AF568+0.01</f>
        <v>18.44</v>
      </c>
      <c r="AF569" s="124"/>
      <c r="AG569" s="91">
        <f>AH568+$AM$3</f>
        <v>0.0019505787037037042</v>
      </c>
      <c r="AH569" s="121"/>
      <c r="AI569" s="91">
        <f>AJ568+$AM$3</f>
        <v>0.0026728935185185176</v>
      </c>
      <c r="AJ569" s="121"/>
      <c r="AK569" s="90">
        <f>AL568+0.01</f>
        <v>40.8004</v>
      </c>
      <c r="AL569" s="124"/>
      <c r="AM569" s="91">
        <f>AN568+$AM$3</f>
        <v>0.0009010416666666667</v>
      </c>
      <c r="AN569" s="121"/>
    </row>
    <row r="570" spans="1:40" ht="11.25">
      <c r="A570" s="72">
        <f>B570</f>
        <v>17</v>
      </c>
      <c r="B570" s="110">
        <v>17</v>
      </c>
      <c r="C570" s="107">
        <f>D570</f>
        <v>8.9</v>
      </c>
      <c r="D570" s="124">
        <v>8.9</v>
      </c>
      <c r="E570" s="107">
        <f>F570</f>
        <v>12.71</v>
      </c>
      <c r="F570" s="124">
        <v>12.71</v>
      </c>
      <c r="G570" s="107">
        <f>H570</f>
        <v>18.36</v>
      </c>
      <c r="H570" s="124">
        <v>18.36</v>
      </c>
      <c r="I570" s="91">
        <f>J570</f>
        <v>0.0018980185185185185</v>
      </c>
      <c r="J570" s="121">
        <v>0.0018980185185185185</v>
      </c>
      <c r="K570" s="91">
        <f>L570</f>
        <v>0.002558148148148146</v>
      </c>
      <c r="L570" s="121">
        <v>0.002558148148148146</v>
      </c>
      <c r="M570" s="107" t="e">
        <f>N570</f>
        <v>#REF!</v>
      </c>
      <c r="N570" s="124" t="e">
        <f>N572-(#REF!-#REF!)/50</f>
        <v>#REF!</v>
      </c>
      <c r="O570" s="91">
        <f>P570</f>
        <v>0.0009013703703703705</v>
      </c>
      <c r="P570" s="121">
        <v>0.0009013703703703705</v>
      </c>
      <c r="U570" s="133"/>
      <c r="Y570" s="86">
        <f>Z570</f>
        <v>17</v>
      </c>
      <c r="Z570" s="115">
        <v>17</v>
      </c>
      <c r="AA570" s="90">
        <f>AB570</f>
        <v>8.91</v>
      </c>
      <c r="AB570" s="124">
        <v>8.91</v>
      </c>
      <c r="AC570" s="90">
        <f>AD570</f>
        <v>13.03</v>
      </c>
      <c r="AD570" s="124">
        <v>13.03</v>
      </c>
      <c r="AE570" s="90">
        <f>AF570</f>
        <v>18.46</v>
      </c>
      <c r="AF570" s="124">
        <v>18.46</v>
      </c>
      <c r="AG570" s="91">
        <f>AH570</f>
        <v>0.00195462962962963</v>
      </c>
      <c r="AH570" s="121">
        <v>0.00195462962962963</v>
      </c>
      <c r="AI570" s="91">
        <f>AJ570</f>
        <v>0.0026786111111111103</v>
      </c>
      <c r="AJ570" s="121">
        <v>0.0026786111111111103</v>
      </c>
      <c r="AK570" s="90">
        <f>AL570</f>
        <v>40.857600000000005</v>
      </c>
      <c r="AL570" s="124">
        <v>40.857600000000005</v>
      </c>
      <c r="AM570" s="91">
        <f>AN570</f>
        <v>0.0009023148148148149</v>
      </c>
      <c r="AN570" s="121">
        <v>0.0009023148148148149</v>
      </c>
    </row>
    <row r="571" spans="1:40" ht="11.25">
      <c r="A571" s="72">
        <f>B570-1</f>
        <v>16</v>
      </c>
      <c r="B571" s="110"/>
      <c r="C571" s="107">
        <f>D570+$O$1</f>
        <v>8.91</v>
      </c>
      <c r="D571" s="124"/>
      <c r="E571" s="107">
        <f>F570+$O$1</f>
        <v>12.72</v>
      </c>
      <c r="F571" s="124"/>
      <c r="G571" s="107">
        <f>H570+$O$1</f>
        <v>18.37</v>
      </c>
      <c r="H571" s="124"/>
      <c r="I571" s="91">
        <f>J570+$P$1</f>
        <v>0.0018981342592592593</v>
      </c>
      <c r="J571" s="121"/>
      <c r="K571" s="91">
        <f>L570+$P$1</f>
        <v>0.002558263888888887</v>
      </c>
      <c r="L571" s="121"/>
      <c r="M571" s="107" t="e">
        <f>N570+$O$1</f>
        <v>#REF!</v>
      </c>
      <c r="N571" s="124"/>
      <c r="O571" s="91">
        <f>P570+$P$1</f>
        <v>0.0009014861111111113</v>
      </c>
      <c r="P571" s="121"/>
      <c r="U571" s="133"/>
      <c r="Y571" s="86">
        <f>Z570-1</f>
        <v>16</v>
      </c>
      <c r="Z571" s="115"/>
      <c r="AA571" s="90">
        <f>AB570+0.01</f>
        <v>8.92</v>
      </c>
      <c r="AB571" s="124"/>
      <c r="AC571" s="90">
        <f>AD570+0.01</f>
        <v>13.04</v>
      </c>
      <c r="AD571" s="124"/>
      <c r="AE571" s="90">
        <f>AF570+0.01</f>
        <v>18.470000000000002</v>
      </c>
      <c r="AF571" s="124"/>
      <c r="AG571" s="91">
        <f>AH570+$AM$3</f>
        <v>0.0019547453703703706</v>
      </c>
      <c r="AH571" s="121"/>
      <c r="AI571" s="91">
        <f>AJ570+$AM$3</f>
        <v>0.002678726851851851</v>
      </c>
      <c r="AJ571" s="121"/>
      <c r="AK571" s="90">
        <f>AL570+0.01</f>
        <v>40.8676</v>
      </c>
      <c r="AL571" s="124"/>
      <c r="AM571" s="91">
        <f>AN570+$AM$3</f>
        <v>0.0009024305555555556</v>
      </c>
      <c r="AN571" s="121"/>
    </row>
    <row r="572" spans="1:40" ht="11.25">
      <c r="A572" s="72">
        <f>B572</f>
        <v>16</v>
      </c>
      <c r="B572" s="116">
        <v>16</v>
      </c>
      <c r="C572" s="107">
        <f>D572</f>
        <v>8.92</v>
      </c>
      <c r="D572" s="124">
        <v>8.92</v>
      </c>
      <c r="E572" s="107">
        <f>F572</f>
        <v>12.74</v>
      </c>
      <c r="F572" s="124">
        <v>12.74</v>
      </c>
      <c r="G572" s="107">
        <f>H572</f>
        <v>18.4</v>
      </c>
      <c r="H572" s="124">
        <v>18.4</v>
      </c>
      <c r="I572" s="91">
        <f>J572</f>
        <v>0.0019021111111111111</v>
      </c>
      <c r="J572" s="121">
        <v>0.0019021111111111111</v>
      </c>
      <c r="K572" s="91">
        <f>L572</f>
        <v>0.0025642592592592574</v>
      </c>
      <c r="L572" s="121">
        <v>0.0025642592592592574</v>
      </c>
      <c r="M572" s="107" t="e">
        <f>N572</f>
        <v>#REF!</v>
      </c>
      <c r="N572" s="124" t="e">
        <f>N574-(#REF!-#REF!)/50</f>
        <v>#REF!</v>
      </c>
      <c r="O572" s="91">
        <f>P572</f>
        <v>0.000902814814814815</v>
      </c>
      <c r="P572" s="121">
        <v>0.000902814814814815</v>
      </c>
      <c r="U572" s="133"/>
      <c r="Y572" s="86">
        <f>Z572</f>
        <v>16</v>
      </c>
      <c r="Z572" s="115">
        <v>16</v>
      </c>
      <c r="AA572" s="90">
        <f>AB572</f>
        <v>8.93</v>
      </c>
      <c r="AB572" s="124">
        <v>8.93</v>
      </c>
      <c r="AC572" s="90">
        <f>AD572</f>
        <v>13.06</v>
      </c>
      <c r="AD572" s="124">
        <v>13.06</v>
      </c>
      <c r="AE572" s="90">
        <f>AF572</f>
        <v>18.49</v>
      </c>
      <c r="AF572" s="124">
        <v>18.49</v>
      </c>
      <c r="AG572" s="91">
        <f>AH572</f>
        <v>0.0019587962962962966</v>
      </c>
      <c r="AH572" s="121">
        <v>0.0019587962962962966</v>
      </c>
      <c r="AI572" s="91">
        <f>AJ572</f>
        <v>0.0026844444444444437</v>
      </c>
      <c r="AJ572" s="121">
        <v>0.0026844444444444437</v>
      </c>
      <c r="AK572" s="90">
        <f>AL572</f>
        <v>40.924800000000005</v>
      </c>
      <c r="AL572" s="124">
        <v>40.924800000000005</v>
      </c>
      <c r="AM572" s="91">
        <f>AN572</f>
        <v>0.0009037037037037038</v>
      </c>
      <c r="AN572" s="121">
        <v>0.0009037037037037038</v>
      </c>
    </row>
    <row r="573" spans="1:40" ht="11.25">
      <c r="A573" s="72">
        <f>B572-1</f>
        <v>15</v>
      </c>
      <c r="B573" s="116"/>
      <c r="C573" s="107">
        <f>D572+$O$1</f>
        <v>8.93</v>
      </c>
      <c r="D573" s="124"/>
      <c r="E573" s="107">
        <f>F572+$O$1</f>
        <v>12.75</v>
      </c>
      <c r="F573" s="124"/>
      <c r="G573" s="107">
        <f>H572+$O$1</f>
        <v>18.41</v>
      </c>
      <c r="H573" s="124"/>
      <c r="I573" s="91">
        <f>J572+$P$1</f>
        <v>0.001902226851851852</v>
      </c>
      <c r="J573" s="121"/>
      <c r="K573" s="91">
        <f>L572+$P$1</f>
        <v>0.002564374999999998</v>
      </c>
      <c r="L573" s="121"/>
      <c r="M573" s="107" t="e">
        <f>N572+$O$1</f>
        <v>#REF!</v>
      </c>
      <c r="N573" s="124"/>
      <c r="O573" s="91">
        <f>P572+$P$1</f>
        <v>0.0009029305555555557</v>
      </c>
      <c r="P573" s="121"/>
      <c r="U573" s="133"/>
      <c r="Y573" s="86">
        <f>Z572-1</f>
        <v>15</v>
      </c>
      <c r="Z573" s="115"/>
      <c r="AA573" s="90">
        <f>AB572+0.01</f>
        <v>8.94</v>
      </c>
      <c r="AB573" s="124"/>
      <c r="AC573" s="90">
        <f>AD572+0.01</f>
        <v>13.07</v>
      </c>
      <c r="AD573" s="124"/>
      <c r="AE573" s="90">
        <f>AF572+0.01</f>
        <v>18.5</v>
      </c>
      <c r="AF573" s="124"/>
      <c r="AG573" s="91">
        <f>AH572+$AM$3</f>
        <v>0.0019589120370370372</v>
      </c>
      <c r="AH573" s="121"/>
      <c r="AI573" s="91">
        <f>AJ572+$AM$3</f>
        <v>0.0026845601851851844</v>
      </c>
      <c r="AJ573" s="121"/>
      <c r="AK573" s="90">
        <f>AL572+0.01</f>
        <v>40.9348</v>
      </c>
      <c r="AL573" s="124"/>
      <c r="AM573" s="91">
        <f>AN572+$AM$3</f>
        <v>0.0009038194444444445</v>
      </c>
      <c r="AN573" s="121"/>
    </row>
    <row r="574" spans="1:40" ht="11.25">
      <c r="A574" s="72">
        <f>B574</f>
        <v>15</v>
      </c>
      <c r="B574" s="110">
        <v>15</v>
      </c>
      <c r="C574" s="107">
        <f>D574</f>
        <v>8.93</v>
      </c>
      <c r="D574" s="124">
        <v>8.93</v>
      </c>
      <c r="E574" s="107">
        <f>F574</f>
        <v>12.77</v>
      </c>
      <c r="F574" s="124">
        <v>12.77</v>
      </c>
      <c r="G574" s="107">
        <f>H574</f>
        <v>18.44</v>
      </c>
      <c r="H574" s="124">
        <v>18.44</v>
      </c>
      <c r="I574" s="91">
        <f>J574</f>
        <v>0.0019062037037037038</v>
      </c>
      <c r="J574" s="121">
        <v>0.0019062037037037038</v>
      </c>
      <c r="K574" s="91">
        <f>L574</f>
        <v>0.0025703703703703687</v>
      </c>
      <c r="L574" s="121">
        <v>0.0025703703703703687</v>
      </c>
      <c r="M574" s="107" t="e">
        <f>N574</f>
        <v>#REF!</v>
      </c>
      <c r="N574" s="124" t="e">
        <f>N576-(#REF!-#REF!)/50</f>
        <v>#REF!</v>
      </c>
      <c r="O574" s="91">
        <f>P574</f>
        <v>0.0009042592592592594</v>
      </c>
      <c r="P574" s="121">
        <v>0.0009042592592592594</v>
      </c>
      <c r="U574" s="133"/>
      <c r="Y574" s="86">
        <f>Z574</f>
        <v>15</v>
      </c>
      <c r="Z574" s="115">
        <v>15</v>
      </c>
      <c r="AA574" s="90">
        <f>AB574</f>
        <v>8.95</v>
      </c>
      <c r="AB574" s="124">
        <v>8.95</v>
      </c>
      <c r="AC574" s="90">
        <f>AD574</f>
        <v>13.09</v>
      </c>
      <c r="AD574" s="124">
        <v>13.09</v>
      </c>
      <c r="AE574" s="90">
        <f>AF574</f>
        <v>18.53</v>
      </c>
      <c r="AF574" s="124">
        <v>18.53</v>
      </c>
      <c r="AG574" s="91">
        <f>AH574</f>
        <v>0.0019629629629629632</v>
      </c>
      <c r="AH574" s="121">
        <v>0.0019629629629629632</v>
      </c>
      <c r="AI574" s="91">
        <f>AJ574</f>
        <v>0.002690277777777777</v>
      </c>
      <c r="AJ574" s="121">
        <v>0.002690277777777777</v>
      </c>
      <c r="AK574" s="90">
        <f>AL574</f>
        <v>40.992000000000004</v>
      </c>
      <c r="AL574" s="124">
        <v>40.992000000000004</v>
      </c>
      <c r="AM574" s="91">
        <f>AN574</f>
        <v>0.0009050925925925926</v>
      </c>
      <c r="AN574" s="121">
        <v>0.0009050925925925926</v>
      </c>
    </row>
    <row r="575" spans="1:40" ht="11.25">
      <c r="A575" s="72">
        <f>B574-1</f>
        <v>14</v>
      </c>
      <c r="B575" s="110"/>
      <c r="C575" s="107">
        <f>D574+$O$1</f>
        <v>8.94</v>
      </c>
      <c r="D575" s="124"/>
      <c r="E575" s="107">
        <f>F574+$O$1</f>
        <v>12.78</v>
      </c>
      <c r="F575" s="124"/>
      <c r="G575" s="107">
        <f>H574+$O$1</f>
        <v>18.450000000000003</v>
      </c>
      <c r="H575" s="124"/>
      <c r="I575" s="91">
        <f>J574+$P$1</f>
        <v>0.0019063194444444446</v>
      </c>
      <c r="J575" s="121"/>
      <c r="K575" s="91">
        <f>L574+$P$1</f>
        <v>0.0025704861111111093</v>
      </c>
      <c r="L575" s="121"/>
      <c r="M575" s="107" t="e">
        <f>N574+$O$1</f>
        <v>#REF!</v>
      </c>
      <c r="N575" s="124"/>
      <c r="O575" s="91">
        <f>P574+$P$1</f>
        <v>0.0009043750000000001</v>
      </c>
      <c r="P575" s="121"/>
      <c r="U575" s="133"/>
      <c r="Y575" s="86">
        <f>Z574-1</f>
        <v>14</v>
      </c>
      <c r="Z575" s="115"/>
      <c r="AA575" s="90">
        <f>AB574+0.01</f>
        <v>8.959999999999999</v>
      </c>
      <c r="AB575" s="124"/>
      <c r="AC575" s="90">
        <f>AD574+0.01</f>
        <v>13.1</v>
      </c>
      <c r="AD575" s="124"/>
      <c r="AE575" s="90">
        <f>AF574+0.01</f>
        <v>18.540000000000003</v>
      </c>
      <c r="AF575" s="124"/>
      <c r="AG575" s="91">
        <f>AH574+$AM$3</f>
        <v>0.001963078703703704</v>
      </c>
      <c r="AH575" s="121"/>
      <c r="AI575" s="91">
        <f>AJ574+$AM$3</f>
        <v>0.0026903935185185177</v>
      </c>
      <c r="AJ575" s="121"/>
      <c r="AK575" s="90">
        <f>AL574+0.01</f>
        <v>41.002</v>
      </c>
      <c r="AL575" s="124"/>
      <c r="AM575" s="91">
        <f>AN574+$AM$3</f>
        <v>0.0009052083333333334</v>
      </c>
      <c r="AN575" s="121"/>
    </row>
    <row r="576" spans="1:40" ht="11.25">
      <c r="A576" s="72">
        <f>B576</f>
        <v>14</v>
      </c>
      <c r="B576" s="110">
        <v>14</v>
      </c>
      <c r="C576" s="107">
        <f>D576</f>
        <v>8.95</v>
      </c>
      <c r="D576" s="124">
        <v>8.95</v>
      </c>
      <c r="E576" s="107">
        <f>F576</f>
        <v>12.8</v>
      </c>
      <c r="F576" s="124">
        <v>12.8</v>
      </c>
      <c r="G576" s="107">
        <f>H576</f>
        <v>18.48</v>
      </c>
      <c r="H576" s="124">
        <v>18.48</v>
      </c>
      <c r="I576" s="91">
        <f>J576</f>
        <v>0.0019102962962962964</v>
      </c>
      <c r="J576" s="121">
        <v>0.0019102962962962964</v>
      </c>
      <c r="K576" s="91">
        <f>L576</f>
        <v>0.00257648148148148</v>
      </c>
      <c r="L576" s="121">
        <v>0.00257648148148148</v>
      </c>
      <c r="M576" s="107" t="e">
        <f>N576</f>
        <v>#REF!</v>
      </c>
      <c r="N576" s="124" t="e">
        <f>N578-(#REF!-#REF!)/50</f>
        <v>#REF!</v>
      </c>
      <c r="O576" s="91">
        <f>P576</f>
        <v>0.0009057037037037038</v>
      </c>
      <c r="P576" s="121">
        <v>0.0009057037037037038</v>
      </c>
      <c r="U576" s="133"/>
      <c r="Y576" s="86">
        <f>Z576</f>
        <v>14</v>
      </c>
      <c r="Z576" s="115">
        <v>14</v>
      </c>
      <c r="AA576" s="90">
        <f>AB576</f>
        <v>8.96</v>
      </c>
      <c r="AB576" s="124">
        <v>8.96</v>
      </c>
      <c r="AC576" s="90">
        <f>AD576</f>
        <v>13.12</v>
      </c>
      <c r="AD576" s="124">
        <v>13.12</v>
      </c>
      <c r="AE576" s="90">
        <f>AF576</f>
        <v>18.56</v>
      </c>
      <c r="AF576" s="124">
        <v>18.56</v>
      </c>
      <c r="AG576" s="91">
        <f>AH576</f>
        <v>0.00196712962962963</v>
      </c>
      <c r="AH576" s="121">
        <v>0.00196712962962963</v>
      </c>
      <c r="AI576" s="91">
        <f>AJ576</f>
        <v>0.0026961111111111105</v>
      </c>
      <c r="AJ576" s="121">
        <v>0.0026961111111111105</v>
      </c>
      <c r="AK576" s="90">
        <f>AL576</f>
        <v>41.059200000000004</v>
      </c>
      <c r="AL576" s="124">
        <v>41.059200000000004</v>
      </c>
      <c r="AM576" s="91">
        <f>AN576</f>
        <v>0.0009064814814814815</v>
      </c>
      <c r="AN576" s="121">
        <v>0.0009064814814814815</v>
      </c>
    </row>
    <row r="577" spans="1:40" ht="11.25">
      <c r="A577" s="72">
        <f>B576-1</f>
        <v>13</v>
      </c>
      <c r="B577" s="110"/>
      <c r="C577" s="107">
        <f>D576+$O$1</f>
        <v>8.959999999999999</v>
      </c>
      <c r="D577" s="124"/>
      <c r="E577" s="107">
        <f>F576+$O$1</f>
        <v>12.81</v>
      </c>
      <c r="F577" s="124"/>
      <c r="G577" s="107">
        <f>H576+$O$1</f>
        <v>18.490000000000002</v>
      </c>
      <c r="H577" s="124"/>
      <c r="I577" s="91">
        <f>J576+$P$1</f>
        <v>0.0019104120370370373</v>
      </c>
      <c r="J577" s="121"/>
      <c r="K577" s="91">
        <f>L576+$P$1</f>
        <v>0.0025765972222222206</v>
      </c>
      <c r="L577" s="121"/>
      <c r="M577" s="107" t="e">
        <f>N576+$O$1</f>
        <v>#REF!</v>
      </c>
      <c r="N577" s="124"/>
      <c r="O577" s="91">
        <f>P576+$P$1</f>
        <v>0.0009058194444444446</v>
      </c>
      <c r="P577" s="121"/>
      <c r="U577" s="133"/>
      <c r="Y577" s="86">
        <f>Z576-1</f>
        <v>13</v>
      </c>
      <c r="Z577" s="115"/>
      <c r="AA577" s="90">
        <f>AB576+0.01</f>
        <v>8.97</v>
      </c>
      <c r="AB577" s="124"/>
      <c r="AC577" s="90">
        <f>AD576+0.01</f>
        <v>13.129999999999999</v>
      </c>
      <c r="AD577" s="124"/>
      <c r="AE577" s="90">
        <f>AF576+0.01</f>
        <v>18.57</v>
      </c>
      <c r="AF577" s="124"/>
      <c r="AG577" s="91">
        <f>AH576+$AM$3</f>
        <v>0.0019672453703703705</v>
      </c>
      <c r="AH577" s="121"/>
      <c r="AI577" s="91">
        <f>AJ576+$AM$3</f>
        <v>0.002696226851851851</v>
      </c>
      <c r="AJ577" s="121"/>
      <c r="AK577" s="90">
        <f>AL576+0.01</f>
        <v>41.0692</v>
      </c>
      <c r="AL577" s="124"/>
      <c r="AM577" s="91">
        <f>AN576+$AM$3</f>
        <v>0.0009065972222222223</v>
      </c>
      <c r="AN577" s="121"/>
    </row>
    <row r="578" spans="1:40" ht="11.25">
      <c r="A578" s="72">
        <f>B578</f>
        <v>13</v>
      </c>
      <c r="B578" s="116">
        <v>13</v>
      </c>
      <c r="C578" s="107">
        <f>D578</f>
        <v>8.97</v>
      </c>
      <c r="D578" s="124">
        <v>8.97</v>
      </c>
      <c r="E578" s="107">
        <f>F578</f>
        <v>12.83</v>
      </c>
      <c r="F578" s="124">
        <v>12.83</v>
      </c>
      <c r="G578" s="107">
        <f>H578</f>
        <v>18.51</v>
      </c>
      <c r="H578" s="124">
        <v>18.51</v>
      </c>
      <c r="I578" s="91">
        <f>J578</f>
        <v>0.001914388888888889</v>
      </c>
      <c r="J578" s="121">
        <v>0.001914388888888889</v>
      </c>
      <c r="K578" s="91">
        <f>L578</f>
        <v>0.002582592592592591</v>
      </c>
      <c r="L578" s="121">
        <v>0.002582592592592591</v>
      </c>
      <c r="M578" s="107" t="e">
        <f>N578</f>
        <v>#REF!</v>
      </c>
      <c r="N578" s="124" t="e">
        <f>N580-(#REF!-#REF!)/50</f>
        <v>#REF!</v>
      </c>
      <c r="O578" s="91">
        <f>P578</f>
        <v>0.0009071481481481482</v>
      </c>
      <c r="P578" s="121">
        <v>0.0009071481481481482</v>
      </c>
      <c r="U578" s="133"/>
      <c r="Y578" s="86">
        <f>Z578</f>
        <v>13</v>
      </c>
      <c r="Z578" s="115">
        <v>13</v>
      </c>
      <c r="AA578" s="90">
        <f>AB578</f>
        <v>8.98</v>
      </c>
      <c r="AB578" s="124">
        <v>8.98</v>
      </c>
      <c r="AC578" s="90">
        <f>AD578</f>
        <v>13.14</v>
      </c>
      <c r="AD578" s="124">
        <v>13.14</v>
      </c>
      <c r="AE578" s="90">
        <f>AF578</f>
        <v>18.59</v>
      </c>
      <c r="AF578" s="124">
        <v>18.59</v>
      </c>
      <c r="AG578" s="91">
        <f>AH578</f>
        <v>0.0019712962962962965</v>
      </c>
      <c r="AH578" s="121">
        <v>0.0019712962962962965</v>
      </c>
      <c r="AI578" s="91">
        <f>AJ578</f>
        <v>0.002701944444444444</v>
      </c>
      <c r="AJ578" s="121">
        <v>0.002701944444444444</v>
      </c>
      <c r="AK578" s="90">
        <f>AL578</f>
        <v>41.126400000000004</v>
      </c>
      <c r="AL578" s="124">
        <v>41.126400000000004</v>
      </c>
      <c r="AM578" s="91">
        <f>AN578</f>
        <v>0.0009078703703703704</v>
      </c>
      <c r="AN578" s="121">
        <v>0.0009078703703703704</v>
      </c>
    </row>
    <row r="579" spans="1:40" ht="11.25">
      <c r="A579" s="72">
        <f>B578-1</f>
        <v>12</v>
      </c>
      <c r="B579" s="116"/>
      <c r="C579" s="107">
        <f>D578+$O$1</f>
        <v>8.98</v>
      </c>
      <c r="D579" s="124"/>
      <c r="E579" s="107">
        <f>F578+$O$1</f>
        <v>12.84</v>
      </c>
      <c r="F579" s="124"/>
      <c r="G579" s="107">
        <f>H578+$O$1</f>
        <v>18.520000000000003</v>
      </c>
      <c r="H579" s="124"/>
      <c r="I579" s="91">
        <f>J578+$P$1</f>
        <v>0.00191450462962963</v>
      </c>
      <c r="J579" s="121"/>
      <c r="K579" s="91">
        <f>L578+$P$1</f>
        <v>0.002582708333333332</v>
      </c>
      <c r="L579" s="121"/>
      <c r="M579" s="107" t="e">
        <f>N578+$O$1</f>
        <v>#REF!</v>
      </c>
      <c r="N579" s="124"/>
      <c r="O579" s="91">
        <f>P578+$P$1</f>
        <v>0.000907263888888889</v>
      </c>
      <c r="P579" s="121"/>
      <c r="U579" s="133"/>
      <c r="Y579" s="86">
        <f>Z578-1</f>
        <v>12</v>
      </c>
      <c r="Z579" s="115"/>
      <c r="AA579" s="90">
        <f>AB578+0.01</f>
        <v>8.99</v>
      </c>
      <c r="AB579" s="124"/>
      <c r="AC579" s="90">
        <f>AD578+0.01</f>
        <v>13.15</v>
      </c>
      <c r="AD579" s="124"/>
      <c r="AE579" s="90">
        <f>AF578+0.01</f>
        <v>18.6</v>
      </c>
      <c r="AF579" s="124"/>
      <c r="AG579" s="91">
        <f>AH578+$AM$3</f>
        <v>0.001971412037037037</v>
      </c>
      <c r="AH579" s="121"/>
      <c r="AI579" s="91">
        <f>AJ578+$AM$3</f>
        <v>0.0027020601851851845</v>
      </c>
      <c r="AJ579" s="121"/>
      <c r="AK579" s="90">
        <f>AL578+0.01</f>
        <v>41.1364</v>
      </c>
      <c r="AL579" s="124"/>
      <c r="AM579" s="91">
        <f>AN578+$AM$3</f>
        <v>0.0009079861111111111</v>
      </c>
      <c r="AN579" s="121"/>
    </row>
    <row r="580" spans="1:40" ht="11.25">
      <c r="A580" s="72">
        <f>B580</f>
        <v>12</v>
      </c>
      <c r="B580" s="110">
        <v>12</v>
      </c>
      <c r="C580" s="107">
        <f>D580</f>
        <v>8.99</v>
      </c>
      <c r="D580" s="124">
        <v>8.99</v>
      </c>
      <c r="E580" s="107">
        <f>F580</f>
        <v>12.85</v>
      </c>
      <c r="F580" s="124">
        <v>12.85</v>
      </c>
      <c r="G580" s="107">
        <f>H580</f>
        <v>18.55</v>
      </c>
      <c r="H580" s="124">
        <v>18.55</v>
      </c>
      <c r="I580" s="91">
        <f>J580</f>
        <v>0.0019184814814814817</v>
      </c>
      <c r="J580" s="121">
        <v>0.0019184814814814817</v>
      </c>
      <c r="K580" s="91">
        <f>L580</f>
        <v>0.0025887037037037024</v>
      </c>
      <c r="L580" s="121">
        <v>0.0025887037037037024</v>
      </c>
      <c r="M580" s="107" t="e">
        <f>N580</f>
        <v>#REF!</v>
      </c>
      <c r="N580" s="124" t="e">
        <f>N582-(#REF!-#REF!)/50</f>
        <v>#REF!</v>
      </c>
      <c r="O580" s="91">
        <f>P580</f>
        <v>0.0009085925925925927</v>
      </c>
      <c r="P580" s="121">
        <v>0.0009085925925925927</v>
      </c>
      <c r="U580" s="133"/>
      <c r="Y580" s="86">
        <f>Z580</f>
        <v>12</v>
      </c>
      <c r="Z580" s="115">
        <v>12</v>
      </c>
      <c r="AA580" s="90">
        <f>AB580</f>
        <v>9</v>
      </c>
      <c r="AB580" s="124">
        <v>9</v>
      </c>
      <c r="AC580" s="90">
        <f>AD580</f>
        <v>13.17</v>
      </c>
      <c r="AD580" s="124">
        <v>13.17</v>
      </c>
      <c r="AE580" s="90">
        <f>AF580</f>
        <v>18.62</v>
      </c>
      <c r="AF580" s="124">
        <v>18.62</v>
      </c>
      <c r="AG580" s="91">
        <f>AH580</f>
        <v>0.001975462962962963</v>
      </c>
      <c r="AH580" s="121">
        <v>0.001975462962962963</v>
      </c>
      <c r="AI580" s="91">
        <f>AJ580</f>
        <v>0.0027077777777777773</v>
      </c>
      <c r="AJ580" s="121">
        <v>0.0027077777777777773</v>
      </c>
      <c r="AK580" s="90">
        <f>AL580</f>
        <v>41.1936</v>
      </c>
      <c r="AL580" s="124">
        <v>41.1936</v>
      </c>
      <c r="AM580" s="91">
        <f>AN580</f>
        <v>0.0009092592592592593</v>
      </c>
      <c r="AN580" s="121">
        <v>0.0009092592592592593</v>
      </c>
    </row>
    <row r="581" spans="1:40" ht="11.25">
      <c r="A581" s="72">
        <f>B580-1</f>
        <v>11</v>
      </c>
      <c r="B581" s="110"/>
      <c r="C581" s="107">
        <f>D580+$O$1</f>
        <v>9</v>
      </c>
      <c r="D581" s="124"/>
      <c r="E581" s="107">
        <f>F580+$O$1</f>
        <v>12.86</v>
      </c>
      <c r="F581" s="124"/>
      <c r="G581" s="107">
        <f>H580+$O$1</f>
        <v>18.560000000000002</v>
      </c>
      <c r="H581" s="124"/>
      <c r="I581" s="91">
        <f>J580+$P$1</f>
        <v>0.0019185972222222226</v>
      </c>
      <c r="J581" s="121"/>
      <c r="K581" s="91">
        <f>L580+$P$1</f>
        <v>0.002588819444444443</v>
      </c>
      <c r="L581" s="121"/>
      <c r="M581" s="107" t="e">
        <f>N580+$O$1</f>
        <v>#REF!</v>
      </c>
      <c r="N581" s="124"/>
      <c r="O581" s="91">
        <f>P580+$P$1</f>
        <v>0.0009087083333333334</v>
      </c>
      <c r="P581" s="121"/>
      <c r="U581" s="133"/>
      <c r="Y581" s="86">
        <f>Z580-1</f>
        <v>11</v>
      </c>
      <c r="Z581" s="115"/>
      <c r="AA581" s="90">
        <f>AB580+0.01</f>
        <v>9.01</v>
      </c>
      <c r="AB581" s="124"/>
      <c r="AC581" s="90">
        <f>AD580+0.01</f>
        <v>13.18</v>
      </c>
      <c r="AD581" s="124"/>
      <c r="AE581" s="90">
        <f>AF580+0.01</f>
        <v>18.630000000000003</v>
      </c>
      <c r="AF581" s="124"/>
      <c r="AG581" s="91">
        <f>AH580+$AM$3</f>
        <v>0.001975578703703704</v>
      </c>
      <c r="AH581" s="121"/>
      <c r="AI581" s="91">
        <f>AJ580+$AM$3</f>
        <v>0.002707893518518518</v>
      </c>
      <c r="AJ581" s="121"/>
      <c r="AK581" s="90">
        <f>AL580+0.01</f>
        <v>41.2036</v>
      </c>
      <c r="AL581" s="124"/>
      <c r="AM581" s="91">
        <f>AN580+$AM$3</f>
        <v>0.000909375</v>
      </c>
      <c r="AN581" s="121"/>
    </row>
    <row r="582" spans="1:40" ht="11.25">
      <c r="A582" s="72">
        <f>B582</f>
        <v>11</v>
      </c>
      <c r="B582" s="110">
        <v>11</v>
      </c>
      <c r="C582" s="107">
        <f>D582</f>
        <v>9</v>
      </c>
      <c r="D582" s="124">
        <v>9</v>
      </c>
      <c r="E582" s="107">
        <f>F582</f>
        <v>12.88</v>
      </c>
      <c r="F582" s="124">
        <v>12.88</v>
      </c>
      <c r="G582" s="107">
        <f>H582</f>
        <v>18.59</v>
      </c>
      <c r="H582" s="124">
        <v>18.59</v>
      </c>
      <c r="I582" s="91">
        <f>J582</f>
        <v>0.0019225740740740744</v>
      </c>
      <c r="J582" s="121">
        <v>0.0019225740740740744</v>
      </c>
      <c r="K582" s="91">
        <f>L582</f>
        <v>0.0025948148148148137</v>
      </c>
      <c r="L582" s="121">
        <v>0.0025948148148148137</v>
      </c>
      <c r="M582" s="107" t="e">
        <f>N582</f>
        <v>#REF!</v>
      </c>
      <c r="N582" s="124" t="e">
        <f>N584-(#REF!-#REF!)/50</f>
        <v>#REF!</v>
      </c>
      <c r="O582" s="91">
        <f>P582</f>
        <v>0.0009100370370370371</v>
      </c>
      <c r="P582" s="121">
        <v>0.0009100370370370371</v>
      </c>
      <c r="U582" s="133"/>
      <c r="Y582" s="86">
        <f>Z582</f>
        <v>11</v>
      </c>
      <c r="Z582" s="115">
        <v>11</v>
      </c>
      <c r="AA582" s="90">
        <f>AB582</f>
        <v>9.02</v>
      </c>
      <c r="AB582" s="124">
        <v>9.02</v>
      </c>
      <c r="AC582" s="90">
        <f>AD582</f>
        <v>13.2</v>
      </c>
      <c r="AD582" s="124">
        <v>13.2</v>
      </c>
      <c r="AE582" s="90">
        <f>AF582</f>
        <v>18.65</v>
      </c>
      <c r="AF582" s="124">
        <v>18.65</v>
      </c>
      <c r="AG582" s="91">
        <f>AH582</f>
        <v>0.00197962962962963</v>
      </c>
      <c r="AH582" s="121">
        <v>0.00197962962962963</v>
      </c>
      <c r="AI582" s="91">
        <f>AJ582</f>
        <v>0.0027136111111111107</v>
      </c>
      <c r="AJ582" s="121">
        <v>0.0027136111111111107</v>
      </c>
      <c r="AK582" s="90">
        <f>AL582</f>
        <v>41.2608</v>
      </c>
      <c r="AL582" s="124">
        <v>41.2608</v>
      </c>
      <c r="AM582" s="91">
        <f>AN582</f>
        <v>0.0009106481481481482</v>
      </c>
      <c r="AN582" s="121">
        <v>0.0009106481481481482</v>
      </c>
    </row>
    <row r="583" spans="1:40" ht="11.25">
      <c r="A583" s="72">
        <f>B582-1</f>
        <v>10</v>
      </c>
      <c r="B583" s="110"/>
      <c r="C583" s="107">
        <f>D582+$O$1</f>
        <v>9.01</v>
      </c>
      <c r="D583" s="124"/>
      <c r="E583" s="107">
        <f>F582+$O$1</f>
        <v>12.89</v>
      </c>
      <c r="F583" s="124"/>
      <c r="G583" s="107">
        <f>H582+$O$1</f>
        <v>18.6</v>
      </c>
      <c r="H583" s="124"/>
      <c r="I583" s="91">
        <f>J582+$P$1</f>
        <v>0.0019226898148148152</v>
      </c>
      <c r="J583" s="121"/>
      <c r="K583" s="91">
        <f>L582+$P$1</f>
        <v>0.0025949305555555543</v>
      </c>
      <c r="L583" s="121"/>
      <c r="M583" s="107" t="e">
        <f>N582+$O$1</f>
        <v>#REF!</v>
      </c>
      <c r="N583" s="124"/>
      <c r="O583" s="91">
        <f>P582+$P$1</f>
        <v>0.0009101527777777778</v>
      </c>
      <c r="P583" s="121"/>
      <c r="U583" s="133"/>
      <c r="Y583" s="86">
        <f>Z582-1</f>
        <v>10</v>
      </c>
      <c r="Z583" s="115"/>
      <c r="AA583" s="90">
        <f>AB582+0.01</f>
        <v>9.03</v>
      </c>
      <c r="AB583" s="124"/>
      <c r="AC583" s="90">
        <f>AD582+0.01</f>
        <v>13.209999999999999</v>
      </c>
      <c r="AD583" s="124"/>
      <c r="AE583" s="90">
        <f>AF582+0.01</f>
        <v>18.66</v>
      </c>
      <c r="AF583" s="124"/>
      <c r="AG583" s="91">
        <f>AH582+$AM$3</f>
        <v>0.0019797453703703704</v>
      </c>
      <c r="AH583" s="121"/>
      <c r="AI583" s="91">
        <f>AJ582+$AM$3</f>
        <v>0.0027137268518518513</v>
      </c>
      <c r="AJ583" s="121"/>
      <c r="AK583" s="90">
        <f>AL582+0.01</f>
        <v>41.2708</v>
      </c>
      <c r="AL583" s="124"/>
      <c r="AM583" s="91">
        <f>AN582+$AM$3</f>
        <v>0.0009107638888888889</v>
      </c>
      <c r="AN583" s="121"/>
    </row>
    <row r="584" spans="1:40" ht="11.25">
      <c r="A584" s="72">
        <f>B584</f>
        <v>10</v>
      </c>
      <c r="B584" s="116">
        <v>10</v>
      </c>
      <c r="C584" s="107">
        <f>D584</f>
        <v>9.02</v>
      </c>
      <c r="D584" s="124">
        <v>9.02</v>
      </c>
      <c r="E584" s="107">
        <f>F584</f>
        <v>12.91</v>
      </c>
      <c r="F584" s="124">
        <v>12.91</v>
      </c>
      <c r="G584" s="107">
        <f>H584</f>
        <v>18.63</v>
      </c>
      <c r="H584" s="124">
        <v>18.63</v>
      </c>
      <c r="I584" s="91">
        <f>J584</f>
        <v>0.001926666666666667</v>
      </c>
      <c r="J584" s="121">
        <v>0.001926666666666667</v>
      </c>
      <c r="K584" s="91">
        <f>L584</f>
        <v>0.002600925925925925</v>
      </c>
      <c r="L584" s="121">
        <v>0.002600925925925925</v>
      </c>
      <c r="M584" s="107" t="e">
        <f>N584</f>
        <v>#REF!</v>
      </c>
      <c r="N584" s="124" t="e">
        <f>N586-(#REF!-#REF!)/50</f>
        <v>#REF!</v>
      </c>
      <c r="O584" s="91">
        <f>P584</f>
        <v>0.0009114814814814815</v>
      </c>
      <c r="P584" s="121">
        <v>0.0009114814814814815</v>
      </c>
      <c r="U584" s="133"/>
      <c r="Y584" s="86">
        <f>Z584</f>
        <v>10</v>
      </c>
      <c r="Z584" s="115">
        <v>10</v>
      </c>
      <c r="AA584" s="90">
        <f>AB584</f>
        <v>9.03</v>
      </c>
      <c r="AB584" s="124">
        <v>9.03</v>
      </c>
      <c r="AC584" s="90">
        <f>AD584</f>
        <v>13.23</v>
      </c>
      <c r="AD584" s="124">
        <v>13.23</v>
      </c>
      <c r="AE584" s="90">
        <f>AF584</f>
        <v>18.68</v>
      </c>
      <c r="AF584" s="124">
        <v>18.68</v>
      </c>
      <c r="AG584" s="91">
        <f>AH584</f>
        <v>0.0019837962962962964</v>
      </c>
      <c r="AH584" s="121">
        <v>0.0019837962962962964</v>
      </c>
      <c r="AI584" s="91">
        <f>AJ584</f>
        <v>0.002719444444444444</v>
      </c>
      <c r="AJ584" s="121">
        <v>0.002719444444444444</v>
      </c>
      <c r="AK584" s="90">
        <f>AL584</f>
        <v>41.328</v>
      </c>
      <c r="AL584" s="124">
        <v>41.328</v>
      </c>
      <c r="AM584" s="91">
        <f>AN584</f>
        <v>0.000912037037037037</v>
      </c>
      <c r="AN584" s="121">
        <v>0.000912037037037037</v>
      </c>
    </row>
    <row r="585" spans="1:40" ht="11.25">
      <c r="A585" s="72">
        <f>B584-1</f>
        <v>9</v>
      </c>
      <c r="B585" s="116"/>
      <c r="C585" s="107">
        <f>D584+$O$1</f>
        <v>9.03</v>
      </c>
      <c r="D585" s="124"/>
      <c r="E585" s="107">
        <f>F584+$O$1</f>
        <v>12.92</v>
      </c>
      <c r="F585" s="124"/>
      <c r="G585" s="107">
        <f>H584+$O$1</f>
        <v>18.64</v>
      </c>
      <c r="H585" s="124"/>
      <c r="I585" s="91">
        <f>J584+$P$1</f>
        <v>0.0019267824074074079</v>
      </c>
      <c r="J585" s="121"/>
      <c r="K585" s="91">
        <f>L584+$P$1</f>
        <v>0.0026010416666666656</v>
      </c>
      <c r="L585" s="121"/>
      <c r="M585" s="107" t="e">
        <f>N584+$O$1</f>
        <v>#REF!</v>
      </c>
      <c r="N585" s="124"/>
      <c r="O585" s="91">
        <f>P584+$P$1</f>
        <v>0.0009115972222222223</v>
      </c>
      <c r="P585" s="121"/>
      <c r="U585" s="133"/>
      <c r="Y585" s="86">
        <f>Z584-1</f>
        <v>9</v>
      </c>
      <c r="Z585" s="115"/>
      <c r="AA585" s="90">
        <f>AB584+0.01</f>
        <v>9.04</v>
      </c>
      <c r="AB585" s="124"/>
      <c r="AC585" s="90">
        <f>AD584+0.01</f>
        <v>13.24</v>
      </c>
      <c r="AD585" s="124"/>
      <c r="AE585" s="90">
        <f>AF584+0.01</f>
        <v>18.69</v>
      </c>
      <c r="AF585" s="124"/>
      <c r="AG585" s="91">
        <f>AH584+$AM$3</f>
        <v>0.001983912037037037</v>
      </c>
      <c r="AH585" s="121"/>
      <c r="AI585" s="91">
        <f>AJ584+$AM$3</f>
        <v>0.0027195601851851847</v>
      </c>
      <c r="AJ585" s="121"/>
      <c r="AK585" s="90">
        <f>AL584+0.01</f>
        <v>41.338</v>
      </c>
      <c r="AL585" s="124"/>
      <c r="AM585" s="91">
        <f>AN584+$AM$3</f>
        <v>0.0009121527777777778</v>
      </c>
      <c r="AN585" s="121"/>
    </row>
    <row r="586" spans="1:40" ht="11.25">
      <c r="A586" s="72">
        <f>B586</f>
        <v>9</v>
      </c>
      <c r="B586" s="110">
        <v>9</v>
      </c>
      <c r="C586" s="107">
        <f>D586</f>
        <v>9.04</v>
      </c>
      <c r="D586" s="124">
        <v>9.04</v>
      </c>
      <c r="E586" s="107">
        <f>F586</f>
        <v>12.94</v>
      </c>
      <c r="F586" s="124">
        <v>12.94</v>
      </c>
      <c r="G586" s="107">
        <f>H586</f>
        <v>18.66</v>
      </c>
      <c r="H586" s="124">
        <v>18.66</v>
      </c>
      <c r="I586" s="91">
        <f>J586</f>
        <v>0.0019307592592592597</v>
      </c>
      <c r="J586" s="121">
        <v>0.0019307592592592597</v>
      </c>
      <c r="K586" s="91">
        <f>L586</f>
        <v>0.002607037037037036</v>
      </c>
      <c r="L586" s="121">
        <v>0.002607037037037036</v>
      </c>
      <c r="M586" s="107" t="e">
        <f>N586</f>
        <v>#REF!</v>
      </c>
      <c r="N586" s="124" t="e">
        <f>N588-(#REF!-#REF!)/50</f>
        <v>#REF!</v>
      </c>
      <c r="O586" s="91">
        <f>P586</f>
        <v>0.000912925925925926</v>
      </c>
      <c r="P586" s="121">
        <v>0.000912925925925926</v>
      </c>
      <c r="U586" s="133"/>
      <c r="Y586" s="86">
        <f>Z586</f>
        <v>9</v>
      </c>
      <c r="Z586" s="115">
        <v>9</v>
      </c>
      <c r="AA586" s="90">
        <f>AB586</f>
        <v>9.05</v>
      </c>
      <c r="AB586" s="124">
        <v>9.05</v>
      </c>
      <c r="AC586" s="90">
        <f>AD586</f>
        <v>13.25</v>
      </c>
      <c r="AD586" s="124">
        <v>13.25</v>
      </c>
      <c r="AE586" s="90">
        <f>AF586</f>
        <v>18.72</v>
      </c>
      <c r="AF586" s="124">
        <v>18.72</v>
      </c>
      <c r="AG586" s="91">
        <f>AH586</f>
        <v>0.001987962962962963</v>
      </c>
      <c r="AH586" s="121">
        <v>0.001987962962962963</v>
      </c>
      <c r="AI586" s="91">
        <f>AJ586</f>
        <v>0.0027252777777777774</v>
      </c>
      <c r="AJ586" s="121">
        <v>0.0027252777777777774</v>
      </c>
      <c r="AK586" s="90">
        <f>AL586</f>
        <v>41.3952</v>
      </c>
      <c r="AL586" s="124">
        <v>41.3952</v>
      </c>
      <c r="AM586" s="91">
        <f>AN586</f>
        <v>0.0009134259259259259</v>
      </c>
      <c r="AN586" s="121">
        <v>0.0009134259259259259</v>
      </c>
    </row>
    <row r="587" spans="1:40" ht="11.25">
      <c r="A587" s="72">
        <f>B586-1</f>
        <v>8</v>
      </c>
      <c r="B587" s="110"/>
      <c r="C587" s="107">
        <f>D586+$O$1</f>
        <v>9.049999999999999</v>
      </c>
      <c r="D587" s="124"/>
      <c r="E587" s="107">
        <f>F586+$O$1</f>
        <v>12.95</v>
      </c>
      <c r="F587" s="124"/>
      <c r="G587" s="107">
        <f>H586+$O$1</f>
        <v>18.67</v>
      </c>
      <c r="H587" s="124"/>
      <c r="I587" s="91">
        <f>J586+$P$1</f>
        <v>0.0019308750000000005</v>
      </c>
      <c r="J587" s="121"/>
      <c r="K587" s="91">
        <f>L586+$P$1</f>
        <v>0.002607152777777777</v>
      </c>
      <c r="L587" s="121"/>
      <c r="M587" s="107" t="e">
        <f>N586+$O$1</f>
        <v>#REF!</v>
      </c>
      <c r="N587" s="124"/>
      <c r="O587" s="91">
        <f>P586+$P$1</f>
        <v>0.0009130416666666667</v>
      </c>
      <c r="P587" s="121"/>
      <c r="U587" s="133"/>
      <c r="Y587" s="86">
        <f>Z586-1</f>
        <v>8</v>
      </c>
      <c r="Z587" s="115"/>
      <c r="AA587" s="90">
        <f>AB586+0.01</f>
        <v>9.06</v>
      </c>
      <c r="AB587" s="124"/>
      <c r="AC587" s="90">
        <f>AD586+0.01</f>
        <v>13.26</v>
      </c>
      <c r="AD587" s="124"/>
      <c r="AE587" s="90">
        <f>AF586+0.01</f>
        <v>18.73</v>
      </c>
      <c r="AF587" s="124"/>
      <c r="AG587" s="91">
        <f>AH586+$AM$3</f>
        <v>0.0019880787037037037</v>
      </c>
      <c r="AH587" s="121"/>
      <c r="AI587" s="91">
        <f>AJ586+$AM$3</f>
        <v>0.002725393518518518</v>
      </c>
      <c r="AJ587" s="121"/>
      <c r="AK587" s="90">
        <f>AL586+0.01</f>
        <v>41.4052</v>
      </c>
      <c r="AL587" s="124"/>
      <c r="AM587" s="91">
        <f>AN586+$AM$3</f>
        <v>0.0009135416666666667</v>
      </c>
      <c r="AN587" s="121"/>
    </row>
    <row r="588" spans="1:40" ht="11.25">
      <c r="A588" s="72">
        <f>B588</f>
        <v>8</v>
      </c>
      <c r="B588" s="110">
        <v>8</v>
      </c>
      <c r="C588" s="107">
        <f>D588</f>
        <v>9.06</v>
      </c>
      <c r="D588" s="124">
        <v>9.06</v>
      </c>
      <c r="E588" s="107">
        <f>F588</f>
        <v>12.97</v>
      </c>
      <c r="F588" s="124">
        <v>12.97</v>
      </c>
      <c r="G588" s="107">
        <f>H588</f>
        <v>18.7</v>
      </c>
      <c r="H588" s="124">
        <v>18.7</v>
      </c>
      <c r="I588" s="91">
        <f>J588</f>
        <v>0.0019348518518518523</v>
      </c>
      <c r="J588" s="121">
        <v>0.0019348518518518523</v>
      </c>
      <c r="K588" s="91">
        <f>L588</f>
        <v>0.0026131481481481474</v>
      </c>
      <c r="L588" s="121">
        <v>0.0026131481481481474</v>
      </c>
      <c r="M588" s="107" t="e">
        <f>N588</f>
        <v>#REF!</v>
      </c>
      <c r="N588" s="124" t="e">
        <f>N590-(#REF!-#REF!)/50</f>
        <v>#REF!</v>
      </c>
      <c r="O588" s="91">
        <f>P588</f>
        <v>0.0009143703703703704</v>
      </c>
      <c r="P588" s="121">
        <v>0.0009143703703703704</v>
      </c>
      <c r="U588" s="135"/>
      <c r="Y588" s="86">
        <f>Z588</f>
        <v>8</v>
      </c>
      <c r="Z588" s="115">
        <v>8</v>
      </c>
      <c r="AA588" s="90">
        <f>AB588</f>
        <v>9.07</v>
      </c>
      <c r="AB588" s="124">
        <v>9.07</v>
      </c>
      <c r="AC588" s="90">
        <f>AD588</f>
        <v>13.28</v>
      </c>
      <c r="AD588" s="124">
        <v>13.28</v>
      </c>
      <c r="AE588" s="90">
        <f>AF588</f>
        <v>18.75</v>
      </c>
      <c r="AF588" s="124">
        <v>18.75</v>
      </c>
      <c r="AG588" s="91">
        <f>AH588</f>
        <v>0.0019921296296296297</v>
      </c>
      <c r="AH588" s="121">
        <v>0.0019921296296296297</v>
      </c>
      <c r="AI588" s="91">
        <f>AJ588</f>
        <v>0.002731111111111111</v>
      </c>
      <c r="AJ588" s="121">
        <v>0.002731111111111111</v>
      </c>
      <c r="AK588" s="90">
        <f>AL588</f>
        <v>41.4624</v>
      </c>
      <c r="AL588" s="124">
        <v>41.4624</v>
      </c>
      <c r="AM588" s="91">
        <f>AN588</f>
        <v>0.0009148148148148148</v>
      </c>
      <c r="AN588" s="121">
        <v>0.0009148148148148148</v>
      </c>
    </row>
    <row r="589" spans="1:40" ht="11.25">
      <c r="A589" s="72">
        <f>B588-1</f>
        <v>7</v>
      </c>
      <c r="B589" s="110"/>
      <c r="C589" s="107">
        <f>D588+$O$1</f>
        <v>9.07</v>
      </c>
      <c r="D589" s="124"/>
      <c r="E589" s="107">
        <f>F588+$O$1</f>
        <v>12.98</v>
      </c>
      <c r="F589" s="124"/>
      <c r="G589" s="107">
        <f>H588+$O$1</f>
        <v>18.71</v>
      </c>
      <c r="H589" s="124"/>
      <c r="I589" s="91">
        <f>J588+$P$1</f>
        <v>0.0019349675925925932</v>
      </c>
      <c r="J589" s="121"/>
      <c r="K589" s="91">
        <f>L588+$P$1</f>
        <v>0.002613263888888888</v>
      </c>
      <c r="L589" s="121"/>
      <c r="M589" s="107" t="e">
        <f>N588+$O$1</f>
        <v>#REF!</v>
      </c>
      <c r="N589" s="124"/>
      <c r="O589" s="91">
        <f>P588+$P$1</f>
        <v>0.0009144861111111111</v>
      </c>
      <c r="P589" s="121"/>
      <c r="U589" s="135"/>
      <c r="Y589" s="86">
        <f>Z588-1</f>
        <v>7</v>
      </c>
      <c r="Z589" s="115"/>
      <c r="AA589" s="90">
        <f>AB588+0.01</f>
        <v>9.08</v>
      </c>
      <c r="AB589" s="124"/>
      <c r="AC589" s="90">
        <f>AD588+0.01</f>
        <v>13.29</v>
      </c>
      <c r="AD589" s="124"/>
      <c r="AE589" s="90">
        <f>AF588+0.01</f>
        <v>18.76</v>
      </c>
      <c r="AF589" s="124"/>
      <c r="AG589" s="91">
        <f>AH588+$AM$3</f>
        <v>0.0019922453703703704</v>
      </c>
      <c r="AH589" s="121"/>
      <c r="AI589" s="91">
        <f>AJ588+$AM$3</f>
        <v>0.0027312268518518514</v>
      </c>
      <c r="AJ589" s="121"/>
      <c r="AK589" s="90">
        <f>AL588+0.01</f>
        <v>41.4724</v>
      </c>
      <c r="AL589" s="124"/>
      <c r="AM589" s="91">
        <f>AN588+$AM$3</f>
        <v>0.0009149305555555555</v>
      </c>
      <c r="AN589" s="121"/>
    </row>
    <row r="590" spans="1:40" ht="11.25">
      <c r="A590" s="72">
        <f>B590</f>
        <v>7</v>
      </c>
      <c r="B590" s="116">
        <v>7</v>
      </c>
      <c r="C590" s="107">
        <f>D590</f>
        <v>9.08</v>
      </c>
      <c r="D590" s="124">
        <v>9.08</v>
      </c>
      <c r="E590" s="107">
        <f>F590</f>
        <v>13</v>
      </c>
      <c r="F590" s="124">
        <v>13</v>
      </c>
      <c r="G590" s="107">
        <f>H590</f>
        <v>18.74</v>
      </c>
      <c r="H590" s="124">
        <v>18.74</v>
      </c>
      <c r="I590" s="91">
        <f>J590</f>
        <v>0.001938944444444445</v>
      </c>
      <c r="J590" s="121">
        <v>0.001938944444444445</v>
      </c>
      <c r="K590" s="91">
        <f>L590</f>
        <v>0.0026192592592592587</v>
      </c>
      <c r="L590" s="121">
        <v>0.0026192592592592587</v>
      </c>
      <c r="M590" s="107" t="e">
        <f>N590</f>
        <v>#REF!</v>
      </c>
      <c r="N590" s="124" t="e">
        <f>N592-(#REF!-#REF!)/50</f>
        <v>#REF!</v>
      </c>
      <c r="O590" s="91">
        <f>P590</f>
        <v>0.0009158148148148148</v>
      </c>
      <c r="P590" s="121">
        <v>0.0009158148148148148</v>
      </c>
      <c r="U590" s="135"/>
      <c r="Y590" s="86">
        <f>Z590</f>
        <v>7</v>
      </c>
      <c r="Z590" s="115">
        <v>7</v>
      </c>
      <c r="AA590" s="90">
        <f>AB590</f>
        <v>9.08</v>
      </c>
      <c r="AB590" s="124">
        <v>9.08</v>
      </c>
      <c r="AC590" s="90">
        <f>AD590</f>
        <v>13.31</v>
      </c>
      <c r="AD590" s="124">
        <v>13.31</v>
      </c>
      <c r="AE590" s="90">
        <f>AF590</f>
        <v>18.78</v>
      </c>
      <c r="AF590" s="124">
        <v>18.78</v>
      </c>
      <c r="AG590" s="91">
        <f>AH590</f>
        <v>0.0019962962962962964</v>
      </c>
      <c r="AH590" s="121">
        <v>0.0019962962962962964</v>
      </c>
      <c r="AI590" s="91">
        <f>AJ590</f>
        <v>0.002736944444444444</v>
      </c>
      <c r="AJ590" s="121">
        <v>0.002736944444444444</v>
      </c>
      <c r="AK590" s="90">
        <f>AL590</f>
        <v>41.5296</v>
      </c>
      <c r="AL590" s="124">
        <v>41.5296</v>
      </c>
      <c r="AM590" s="91">
        <f>AN590</f>
        <v>0.0009162037037037037</v>
      </c>
      <c r="AN590" s="121">
        <v>0.0009162037037037037</v>
      </c>
    </row>
    <row r="591" spans="1:40" ht="11.25">
      <c r="A591" s="72">
        <f>B590-1</f>
        <v>6</v>
      </c>
      <c r="B591" s="116"/>
      <c r="C591" s="107">
        <f>D590+$O$1</f>
        <v>9.09</v>
      </c>
      <c r="D591" s="124"/>
      <c r="E591" s="107">
        <f>F590+$O$1</f>
        <v>13.01</v>
      </c>
      <c r="F591" s="124"/>
      <c r="G591" s="107">
        <f>H590+$O$1</f>
        <v>18.75</v>
      </c>
      <c r="H591" s="124"/>
      <c r="I591" s="91">
        <f>J590+$P$1</f>
        <v>0.0019390601851851858</v>
      </c>
      <c r="J591" s="121"/>
      <c r="K591" s="91">
        <f>L590+$P$1</f>
        <v>0.0026193749999999993</v>
      </c>
      <c r="L591" s="121"/>
      <c r="M591" s="107" t="e">
        <f>N590+$O$1</f>
        <v>#REF!</v>
      </c>
      <c r="N591" s="124"/>
      <c r="O591" s="91">
        <f>P590+$P$1</f>
        <v>0.0009159305555555556</v>
      </c>
      <c r="P591" s="121"/>
      <c r="U591" s="135"/>
      <c r="Y591" s="86">
        <f>Z590-1</f>
        <v>6</v>
      </c>
      <c r="Z591" s="115"/>
      <c r="AA591" s="90">
        <f>AB590+0.01</f>
        <v>9.09</v>
      </c>
      <c r="AB591" s="124"/>
      <c r="AC591" s="90">
        <f>AD590+0.01</f>
        <v>13.32</v>
      </c>
      <c r="AD591" s="124"/>
      <c r="AE591" s="90">
        <f>AF590+0.01</f>
        <v>18.790000000000003</v>
      </c>
      <c r="AF591" s="124"/>
      <c r="AG591" s="91">
        <f>AH590+$AM$3</f>
        <v>0.001996412037037037</v>
      </c>
      <c r="AH591" s="121"/>
      <c r="AI591" s="91">
        <f>AJ590+$AM$3</f>
        <v>0.002737060185185185</v>
      </c>
      <c r="AJ591" s="121"/>
      <c r="AK591" s="90">
        <f>AL590+0.01</f>
        <v>41.5396</v>
      </c>
      <c r="AL591" s="124"/>
      <c r="AM591" s="91">
        <f>AN590+$AM$3</f>
        <v>0.0009163194444444444</v>
      </c>
      <c r="AN591" s="121"/>
    </row>
    <row r="592" spans="1:40" ht="11.25">
      <c r="A592" s="72">
        <f>B592</f>
        <v>6</v>
      </c>
      <c r="B592" s="110">
        <v>6</v>
      </c>
      <c r="C592" s="107">
        <f>D592</f>
        <v>9.09</v>
      </c>
      <c r="D592" s="124">
        <v>9.09</v>
      </c>
      <c r="E592" s="107">
        <f>F592</f>
        <v>13.03</v>
      </c>
      <c r="F592" s="124">
        <v>13.03</v>
      </c>
      <c r="G592" s="107">
        <f>H592</f>
        <v>18.78</v>
      </c>
      <c r="H592" s="124">
        <v>18.78</v>
      </c>
      <c r="I592" s="91">
        <f>J592</f>
        <v>0.0019430370370370376</v>
      </c>
      <c r="J592" s="121">
        <v>0.0019430370370370376</v>
      </c>
      <c r="K592" s="91">
        <f>L592</f>
        <v>0.00262537037037037</v>
      </c>
      <c r="L592" s="121">
        <v>0.00262537037037037</v>
      </c>
      <c r="M592" s="107" t="e">
        <f>N592</f>
        <v>#REF!</v>
      </c>
      <c r="N592" s="124" t="e">
        <f>N594-(#REF!-#REF!)/50</f>
        <v>#REF!</v>
      </c>
      <c r="O592" s="91">
        <f>P592</f>
        <v>0.0009172592592592593</v>
      </c>
      <c r="P592" s="121">
        <v>0.0009172592592592593</v>
      </c>
      <c r="U592" s="136"/>
      <c r="Y592" s="86">
        <f>Z592</f>
        <v>6</v>
      </c>
      <c r="Z592" s="115">
        <v>6</v>
      </c>
      <c r="AA592" s="90">
        <f>AB592</f>
        <v>9.1</v>
      </c>
      <c r="AB592" s="124">
        <v>9.1</v>
      </c>
      <c r="AC592" s="90">
        <f>AD592</f>
        <v>13.34</v>
      </c>
      <c r="AD592" s="124">
        <v>13.34</v>
      </c>
      <c r="AE592" s="90">
        <f>AF592</f>
        <v>18.81</v>
      </c>
      <c r="AF592" s="124">
        <v>18.81</v>
      </c>
      <c r="AG592" s="91">
        <f>AH592</f>
        <v>0.002000462962962963</v>
      </c>
      <c r="AH592" s="121">
        <v>0.002000462962962963</v>
      </c>
      <c r="AI592" s="91">
        <f>AJ592</f>
        <v>0.0027427777777777776</v>
      </c>
      <c r="AJ592" s="121">
        <v>0.0027427777777777776</v>
      </c>
      <c r="AK592" s="90">
        <f>AL592</f>
        <v>41.5968</v>
      </c>
      <c r="AL592" s="124">
        <v>41.5968</v>
      </c>
      <c r="AM592" s="91">
        <f>AN592</f>
        <v>0.0009175925925925926</v>
      </c>
      <c r="AN592" s="121">
        <v>0.0009175925925925926</v>
      </c>
    </row>
    <row r="593" spans="1:40" ht="11.25">
      <c r="A593" s="72">
        <f>B592-1</f>
        <v>5</v>
      </c>
      <c r="B593" s="110"/>
      <c r="C593" s="107">
        <f>D592+$O$1</f>
        <v>9.1</v>
      </c>
      <c r="D593" s="124"/>
      <c r="E593" s="107">
        <f>F592+$O$1</f>
        <v>13.04</v>
      </c>
      <c r="F593" s="124"/>
      <c r="G593" s="107">
        <f>H592+$O$1</f>
        <v>18.790000000000003</v>
      </c>
      <c r="H593" s="124"/>
      <c r="I593" s="91">
        <f>J592+$P$1</f>
        <v>0.0019431527777777785</v>
      </c>
      <c r="J593" s="121"/>
      <c r="K593" s="91">
        <f>L592+$P$1</f>
        <v>0.0026254861111111106</v>
      </c>
      <c r="L593" s="121"/>
      <c r="M593" s="107" t="e">
        <f>N592+$O$1</f>
        <v>#REF!</v>
      </c>
      <c r="N593" s="124"/>
      <c r="O593" s="91">
        <f>P592+$P$1</f>
        <v>0.000917375</v>
      </c>
      <c r="P593" s="121"/>
      <c r="U593" s="133"/>
      <c r="Y593" s="86">
        <f>Z592-1</f>
        <v>5</v>
      </c>
      <c r="Z593" s="115"/>
      <c r="AA593" s="90">
        <f>AB592+0.01</f>
        <v>9.11</v>
      </c>
      <c r="AB593" s="124"/>
      <c r="AC593" s="90">
        <f>AD592+0.01</f>
        <v>13.35</v>
      </c>
      <c r="AD593" s="124"/>
      <c r="AE593" s="90">
        <f>AF592+0.01</f>
        <v>18.82</v>
      </c>
      <c r="AF593" s="124"/>
      <c r="AG593" s="91">
        <f>AH592+$AM$3</f>
        <v>0.0020005787037037036</v>
      </c>
      <c r="AH593" s="121"/>
      <c r="AI593" s="91">
        <f>AJ592+$AM$3</f>
        <v>0.002742893518518518</v>
      </c>
      <c r="AJ593" s="121"/>
      <c r="AK593" s="90">
        <f>AL592+0.01</f>
        <v>41.6068</v>
      </c>
      <c r="AL593" s="124"/>
      <c r="AM593" s="91">
        <f>AN592+$AM$3</f>
        <v>0.0009177083333333333</v>
      </c>
      <c r="AN593" s="121"/>
    </row>
    <row r="594" spans="1:40" ht="11.25">
      <c r="A594" s="72">
        <f>B594</f>
        <v>5</v>
      </c>
      <c r="B594" s="110">
        <v>5</v>
      </c>
      <c r="C594" s="107">
        <f>D594</f>
        <v>9.11</v>
      </c>
      <c r="D594" s="124">
        <v>9.11</v>
      </c>
      <c r="E594" s="107">
        <f>F594</f>
        <v>13.06</v>
      </c>
      <c r="F594" s="124">
        <v>13.06</v>
      </c>
      <c r="G594" s="107">
        <f>H594</f>
        <v>18.81</v>
      </c>
      <c r="H594" s="124">
        <v>18.81</v>
      </c>
      <c r="I594" s="91">
        <f>J594</f>
        <v>0.0019471296296296303</v>
      </c>
      <c r="J594" s="121">
        <v>0.0019471296296296303</v>
      </c>
      <c r="K594" s="91">
        <f>L594</f>
        <v>0.002631481481481481</v>
      </c>
      <c r="L594" s="121">
        <v>0.002631481481481481</v>
      </c>
      <c r="M594" s="107" t="e">
        <f>N594</f>
        <v>#REF!</v>
      </c>
      <c r="N594" s="124" t="e">
        <f>N596-(#REF!-#REF!)/50</f>
        <v>#REF!</v>
      </c>
      <c r="O594" s="91">
        <f>P594</f>
        <v>0.0009187037037037037</v>
      </c>
      <c r="P594" s="121">
        <v>0.0009187037037037037</v>
      </c>
      <c r="Y594" s="86">
        <f>Z594</f>
        <v>5</v>
      </c>
      <c r="Z594" s="115">
        <v>5</v>
      </c>
      <c r="AA594" s="90">
        <f>AB594</f>
        <v>9.12</v>
      </c>
      <c r="AB594" s="124">
        <v>9.12</v>
      </c>
      <c r="AC594" s="90">
        <f>AD594</f>
        <v>13.36</v>
      </c>
      <c r="AD594" s="124">
        <v>13.36</v>
      </c>
      <c r="AE594" s="90">
        <f>AF594</f>
        <v>18.84</v>
      </c>
      <c r="AF594" s="124">
        <v>18.84</v>
      </c>
      <c r="AG594" s="91">
        <f>AH594</f>
        <v>0.0020046296296296296</v>
      </c>
      <c r="AH594" s="121">
        <v>0.0020046296296296296</v>
      </c>
      <c r="AI594" s="91">
        <f>AJ594</f>
        <v>0.002748611111111111</v>
      </c>
      <c r="AJ594" s="121">
        <v>0.002748611111111111</v>
      </c>
      <c r="AK594" s="90">
        <f>AL594</f>
        <v>41.664</v>
      </c>
      <c r="AL594" s="124">
        <v>41.664</v>
      </c>
      <c r="AM594" s="91">
        <f>AN594</f>
        <v>0.0009189814814814815</v>
      </c>
      <c r="AN594" s="121">
        <v>0.0009189814814814815</v>
      </c>
    </row>
    <row r="595" spans="1:40" ht="11.25">
      <c r="A595" s="72">
        <f>B594-1</f>
        <v>4</v>
      </c>
      <c r="B595" s="110"/>
      <c r="C595" s="107">
        <f>D594+$O$1</f>
        <v>9.12</v>
      </c>
      <c r="D595" s="124"/>
      <c r="E595" s="107">
        <f>F594+$O$1</f>
        <v>13.07</v>
      </c>
      <c r="F595" s="124"/>
      <c r="G595" s="107">
        <f>H594+$O$1</f>
        <v>18.82</v>
      </c>
      <c r="H595" s="124"/>
      <c r="I595" s="91">
        <f>J594+$P$1</f>
        <v>0.001947245370370371</v>
      </c>
      <c r="J595" s="121"/>
      <c r="K595" s="91">
        <f>L594+$P$1</f>
        <v>0.002631597222222222</v>
      </c>
      <c r="L595" s="121"/>
      <c r="M595" s="107" t="e">
        <f>N594+$O$1</f>
        <v>#REF!</v>
      </c>
      <c r="N595" s="124"/>
      <c r="O595" s="91">
        <f>P594+$P$1</f>
        <v>0.0009188194444444444</v>
      </c>
      <c r="P595" s="121"/>
      <c r="Y595" s="86">
        <f>Z594-1</f>
        <v>4</v>
      </c>
      <c r="Z595" s="115"/>
      <c r="AA595" s="90">
        <f>AB594+0.01</f>
        <v>9.129999999999999</v>
      </c>
      <c r="AB595" s="124"/>
      <c r="AC595" s="90">
        <f>AD594+0.01</f>
        <v>13.37</v>
      </c>
      <c r="AD595" s="124"/>
      <c r="AE595" s="90">
        <f>AF594+0.01</f>
        <v>18.85</v>
      </c>
      <c r="AF595" s="124"/>
      <c r="AG595" s="91">
        <f>AH594+$AM$3</f>
        <v>0.0020047453703703703</v>
      </c>
      <c r="AH595" s="121"/>
      <c r="AI595" s="91">
        <f>AJ594+$AM$3</f>
        <v>0.0027487268518518516</v>
      </c>
      <c r="AJ595" s="121"/>
      <c r="AK595" s="90">
        <f>AL594+0.01</f>
        <v>41.674</v>
      </c>
      <c r="AL595" s="124"/>
      <c r="AM595" s="91">
        <f>AN594+$AM$3</f>
        <v>0.0009190972222222222</v>
      </c>
      <c r="AN595" s="121"/>
    </row>
    <row r="596" spans="1:40" ht="11.25">
      <c r="A596" s="72">
        <f>B596</f>
        <v>4</v>
      </c>
      <c r="B596" s="116">
        <v>4</v>
      </c>
      <c r="C596" s="107">
        <f>D596</f>
        <v>9.13</v>
      </c>
      <c r="D596" s="124">
        <v>9.13</v>
      </c>
      <c r="E596" s="107">
        <f>F596</f>
        <v>13.08</v>
      </c>
      <c r="F596" s="124">
        <v>13.08</v>
      </c>
      <c r="G596" s="107">
        <f>H596</f>
        <v>18.85</v>
      </c>
      <c r="H596" s="124">
        <v>18.85</v>
      </c>
      <c r="I596" s="91">
        <f>J596</f>
        <v>0.001951222222222223</v>
      </c>
      <c r="J596" s="121">
        <v>0.001951222222222223</v>
      </c>
      <c r="K596" s="91">
        <f>L596</f>
        <v>0.0026375925925925924</v>
      </c>
      <c r="L596" s="121">
        <v>0.0026375925925925924</v>
      </c>
      <c r="M596" s="107" t="e">
        <f>N596</f>
        <v>#REF!</v>
      </c>
      <c r="N596" s="124" t="e">
        <f>N598-(#REF!-#REF!)/50</f>
        <v>#REF!</v>
      </c>
      <c r="O596" s="91">
        <f>P596</f>
        <v>0.0009201481481481481</v>
      </c>
      <c r="P596" s="121">
        <v>0.0009201481481481481</v>
      </c>
      <c r="Y596" s="86">
        <f>Z596</f>
        <v>4</v>
      </c>
      <c r="Z596" s="115">
        <v>4</v>
      </c>
      <c r="AA596" s="90">
        <f>AB596</f>
        <v>9.13</v>
      </c>
      <c r="AB596" s="124">
        <v>9.13</v>
      </c>
      <c r="AC596" s="90">
        <f>AD596</f>
        <v>13.39</v>
      </c>
      <c r="AD596" s="124">
        <v>13.39</v>
      </c>
      <c r="AE596" s="90">
        <f>AF596</f>
        <v>18.87</v>
      </c>
      <c r="AF596" s="124">
        <v>18.87</v>
      </c>
      <c r="AG596" s="91">
        <f>AH596</f>
        <v>0.0020087962962962963</v>
      </c>
      <c r="AH596" s="121">
        <v>0.0020087962962962963</v>
      </c>
      <c r="AI596" s="91">
        <f>AJ596</f>
        <v>0.0027544444444444443</v>
      </c>
      <c r="AJ596" s="121">
        <v>0.0027544444444444443</v>
      </c>
      <c r="AK596" s="90">
        <f>AL596</f>
        <v>41.7312</v>
      </c>
      <c r="AL596" s="124">
        <v>41.7312</v>
      </c>
      <c r="AM596" s="91">
        <f>AN596</f>
        <v>0.0009203703703703703</v>
      </c>
      <c r="AN596" s="121">
        <v>0.0009203703703703703</v>
      </c>
    </row>
    <row r="597" spans="1:40" ht="11.25">
      <c r="A597" s="72">
        <f>B596-1</f>
        <v>3</v>
      </c>
      <c r="B597" s="116"/>
      <c r="C597" s="107">
        <f>D596+$O$1</f>
        <v>9.14</v>
      </c>
      <c r="D597" s="124"/>
      <c r="E597" s="107">
        <f>F596+$O$1</f>
        <v>13.09</v>
      </c>
      <c r="F597" s="124"/>
      <c r="G597" s="107">
        <f>H596+$O$1</f>
        <v>18.860000000000003</v>
      </c>
      <c r="H597" s="124"/>
      <c r="I597" s="91">
        <f>J596+$P$1</f>
        <v>0.0019513379629629637</v>
      </c>
      <c r="J597" s="121"/>
      <c r="K597" s="91">
        <f>L596+$P$1</f>
        <v>0.002637708333333333</v>
      </c>
      <c r="L597" s="121"/>
      <c r="M597" s="107" t="e">
        <f>N596+$O$1</f>
        <v>#REF!</v>
      </c>
      <c r="N597" s="124"/>
      <c r="O597" s="91">
        <f>P596+$P$1</f>
        <v>0.0009202638888888889</v>
      </c>
      <c r="P597" s="121"/>
      <c r="Y597" s="86">
        <f>Z596-1</f>
        <v>3</v>
      </c>
      <c r="Z597" s="115"/>
      <c r="AA597" s="90">
        <f>AB596+0.01</f>
        <v>9.14</v>
      </c>
      <c r="AB597" s="124"/>
      <c r="AC597" s="90">
        <f>AD596+0.01</f>
        <v>13.4</v>
      </c>
      <c r="AD597" s="124"/>
      <c r="AE597" s="90">
        <f>AF596+0.01</f>
        <v>18.880000000000003</v>
      </c>
      <c r="AF597" s="124"/>
      <c r="AG597" s="91">
        <f>AH596+$AM$3</f>
        <v>0.002008912037037037</v>
      </c>
      <c r="AH597" s="121"/>
      <c r="AI597" s="91">
        <f>AJ596+$AM$3</f>
        <v>0.002754560185185185</v>
      </c>
      <c r="AJ597" s="121"/>
      <c r="AK597" s="90">
        <f>AL596+0.01</f>
        <v>41.7412</v>
      </c>
      <c r="AL597" s="124"/>
      <c r="AM597" s="91">
        <f>AN596+$AM$3</f>
        <v>0.0009204861111111111</v>
      </c>
      <c r="AN597" s="121"/>
    </row>
    <row r="598" spans="1:40" ht="11.25">
      <c r="A598" s="72">
        <f>B598</f>
        <v>3</v>
      </c>
      <c r="B598" s="110">
        <v>3</v>
      </c>
      <c r="C598" s="107">
        <f>D598</f>
        <v>9.15</v>
      </c>
      <c r="D598" s="124">
        <v>9.15</v>
      </c>
      <c r="E598" s="107">
        <f>F598</f>
        <v>13.11</v>
      </c>
      <c r="F598" s="124">
        <v>13.11</v>
      </c>
      <c r="G598" s="107">
        <f>H598</f>
        <v>18.89</v>
      </c>
      <c r="H598" s="124">
        <v>18.89</v>
      </c>
      <c r="I598" s="91">
        <f>J598</f>
        <v>0.0019553148148148155</v>
      </c>
      <c r="J598" s="121">
        <v>0.0019553148148148155</v>
      </c>
      <c r="K598" s="91">
        <f>L598</f>
        <v>0.0026437037037037037</v>
      </c>
      <c r="L598" s="121">
        <v>0.0026437037037037037</v>
      </c>
      <c r="M598" s="107" t="e">
        <f>N598</f>
        <v>#REF!</v>
      </c>
      <c r="N598" s="124" t="e">
        <f>N600-(#REF!-#REF!)/50</f>
        <v>#REF!</v>
      </c>
      <c r="O598" s="91">
        <f>P598</f>
        <v>0.0009215925925925926</v>
      </c>
      <c r="P598" s="121">
        <v>0.0009215925925925926</v>
      </c>
      <c r="Y598" s="86">
        <f>Z598</f>
        <v>3</v>
      </c>
      <c r="Z598" s="115">
        <v>3</v>
      </c>
      <c r="AA598" s="90">
        <f>AB598</f>
        <v>9.15</v>
      </c>
      <c r="AB598" s="124">
        <v>9.15</v>
      </c>
      <c r="AC598" s="90">
        <f>AD598</f>
        <v>13.42</v>
      </c>
      <c r="AD598" s="124">
        <v>13.42</v>
      </c>
      <c r="AE598" s="90">
        <f>AF598</f>
        <v>18.91</v>
      </c>
      <c r="AF598" s="124">
        <v>18.91</v>
      </c>
      <c r="AG598" s="91">
        <f>AH598</f>
        <v>0.002012962962962963</v>
      </c>
      <c r="AH598" s="121">
        <v>0.002012962962962963</v>
      </c>
      <c r="AI598" s="91">
        <f>AJ598</f>
        <v>0.0027602777777777777</v>
      </c>
      <c r="AJ598" s="121">
        <v>0.0027602777777777777</v>
      </c>
      <c r="AK598" s="90">
        <f>AL598</f>
        <v>41.7984</v>
      </c>
      <c r="AL598" s="124">
        <v>41.7984</v>
      </c>
      <c r="AM598" s="91">
        <f>AN598</f>
        <v>0.0009217592592592592</v>
      </c>
      <c r="AN598" s="121">
        <v>0.0009217592592592592</v>
      </c>
    </row>
    <row r="599" spans="1:40" ht="11.25">
      <c r="A599" s="72">
        <f>B598-1</f>
        <v>2</v>
      </c>
      <c r="B599" s="110"/>
      <c r="C599" s="107">
        <f>D598+$O$1</f>
        <v>9.16</v>
      </c>
      <c r="D599" s="124"/>
      <c r="E599" s="107">
        <f>F598+$O$1</f>
        <v>13.12</v>
      </c>
      <c r="F599" s="124"/>
      <c r="G599" s="107">
        <f>H598+$O$1</f>
        <v>18.900000000000002</v>
      </c>
      <c r="H599" s="124"/>
      <c r="I599" s="91">
        <f>J598+$P$1</f>
        <v>0.001955430555555556</v>
      </c>
      <c r="J599" s="121"/>
      <c r="K599" s="91">
        <f>L598+$P$1</f>
        <v>0.0026438194444444443</v>
      </c>
      <c r="L599" s="121"/>
      <c r="M599" s="107" t="e">
        <f>N598+$O$1</f>
        <v>#REF!</v>
      </c>
      <c r="N599" s="124"/>
      <c r="O599" s="91">
        <f>P598+$P$1</f>
        <v>0.0009217083333333333</v>
      </c>
      <c r="P599" s="121"/>
      <c r="Y599" s="86">
        <f>Z598-1</f>
        <v>2</v>
      </c>
      <c r="Z599" s="115"/>
      <c r="AA599" s="90">
        <f>AB598+0.01</f>
        <v>9.16</v>
      </c>
      <c r="AB599" s="124"/>
      <c r="AC599" s="90">
        <f>AD598+0.01</f>
        <v>13.43</v>
      </c>
      <c r="AD599" s="124"/>
      <c r="AE599" s="90">
        <f>AF598+0.01</f>
        <v>18.92</v>
      </c>
      <c r="AF599" s="124"/>
      <c r="AG599" s="91">
        <f>AH598+$AM$3</f>
        <v>0.0020130787037037036</v>
      </c>
      <c r="AH599" s="121"/>
      <c r="AI599" s="91">
        <f>AJ598+$AM$3</f>
        <v>0.0027603935185185184</v>
      </c>
      <c r="AJ599" s="121"/>
      <c r="AK599" s="90">
        <f>AL598+0.01</f>
        <v>41.8084</v>
      </c>
      <c r="AL599" s="124"/>
      <c r="AM599" s="91">
        <f>AN598+$AM$3</f>
        <v>0.000921875</v>
      </c>
      <c r="AN599" s="121"/>
    </row>
    <row r="600" spans="1:40" ht="11.25">
      <c r="A600" s="72">
        <f>B600</f>
        <v>2</v>
      </c>
      <c r="B600" s="110">
        <v>2</v>
      </c>
      <c r="C600" s="107">
        <f>D600</f>
        <v>9.16</v>
      </c>
      <c r="D600" s="124">
        <v>9.16</v>
      </c>
      <c r="E600" s="107">
        <f>F600</f>
        <v>13.14</v>
      </c>
      <c r="F600" s="124">
        <v>13.14</v>
      </c>
      <c r="G600" s="107">
        <f>H600</f>
        <v>18.93</v>
      </c>
      <c r="H600" s="124">
        <v>18.93</v>
      </c>
      <c r="I600" s="91">
        <f>J600</f>
        <v>0.001959407407407408</v>
      </c>
      <c r="J600" s="121">
        <v>0.001959407407407408</v>
      </c>
      <c r="K600" s="91">
        <f>L600</f>
        <v>0.002649814814814815</v>
      </c>
      <c r="L600" s="121">
        <v>0.002649814814814815</v>
      </c>
      <c r="M600" s="107" t="e">
        <f>N600</f>
        <v>#REF!</v>
      </c>
      <c r="N600" s="124" t="e">
        <f>N602-(#REF!-#REF!)/50</f>
        <v>#REF!</v>
      </c>
      <c r="O600" s="91">
        <f>P600</f>
        <v>0.000923037037037037</v>
      </c>
      <c r="P600" s="121">
        <v>0.000923037037037037</v>
      </c>
      <c r="Y600" s="86">
        <f>Z600</f>
        <v>2</v>
      </c>
      <c r="Z600" s="115">
        <v>2</v>
      </c>
      <c r="AA600" s="90">
        <f>AB600</f>
        <v>9.17</v>
      </c>
      <c r="AB600" s="124">
        <v>9.17</v>
      </c>
      <c r="AC600" s="90">
        <f>AD600</f>
        <v>13.45</v>
      </c>
      <c r="AD600" s="124">
        <v>13.45</v>
      </c>
      <c r="AE600" s="90">
        <f>AF600</f>
        <v>18.94</v>
      </c>
      <c r="AF600" s="124">
        <v>18.94</v>
      </c>
      <c r="AG600" s="91">
        <f>AH600</f>
        <v>0.0020171296296296296</v>
      </c>
      <c r="AH600" s="121">
        <v>0.0020171296296296296</v>
      </c>
      <c r="AI600" s="91">
        <f>AJ600</f>
        <v>0.002766111111111111</v>
      </c>
      <c r="AJ600" s="121">
        <v>0.002766111111111111</v>
      </c>
      <c r="AK600" s="90">
        <f>AL600</f>
        <v>41.8656</v>
      </c>
      <c r="AL600" s="124">
        <v>41.8656</v>
      </c>
      <c r="AM600" s="91">
        <f>AN600</f>
        <v>0.0009231481481481481</v>
      </c>
      <c r="AN600" s="121">
        <v>0.0009231481481481481</v>
      </c>
    </row>
    <row r="601" spans="1:40" ht="11.25">
      <c r="A601" s="72">
        <f>B600-1</f>
        <v>1</v>
      </c>
      <c r="B601" s="110"/>
      <c r="C601" s="107">
        <f>D600+$O$1</f>
        <v>9.17</v>
      </c>
      <c r="D601" s="124"/>
      <c r="E601" s="107">
        <f>F600+$O$1</f>
        <v>13.15</v>
      </c>
      <c r="F601" s="124"/>
      <c r="G601" s="107">
        <f>H600+$O$1</f>
        <v>18.94</v>
      </c>
      <c r="H601" s="124"/>
      <c r="I601" s="91">
        <f>J600+$P$1</f>
        <v>0.0019595231481481486</v>
      </c>
      <c r="J601" s="121"/>
      <c r="K601" s="91">
        <f>L600+$P$1</f>
        <v>0.0026499305555555555</v>
      </c>
      <c r="L601" s="121"/>
      <c r="M601" s="107" t="e">
        <f>N600+$O$1</f>
        <v>#REF!</v>
      </c>
      <c r="N601" s="124"/>
      <c r="O601" s="91">
        <f>P600+$P$1</f>
        <v>0.0009231527777777777</v>
      </c>
      <c r="P601" s="121"/>
      <c r="Y601" s="86">
        <f>Z600-1</f>
        <v>1</v>
      </c>
      <c r="Z601" s="115"/>
      <c r="AA601" s="90">
        <f>AB600+0.01</f>
        <v>9.18</v>
      </c>
      <c r="AB601" s="124"/>
      <c r="AC601" s="90">
        <f>AD600+0.01</f>
        <v>13.459999999999999</v>
      </c>
      <c r="AD601" s="124"/>
      <c r="AE601" s="90">
        <f>AF600+0.01</f>
        <v>18.950000000000003</v>
      </c>
      <c r="AF601" s="124"/>
      <c r="AG601" s="91">
        <f>AH600+$AM$3</f>
        <v>0.00201724537037037</v>
      </c>
      <c r="AH601" s="121"/>
      <c r="AI601" s="91">
        <f>AJ600+$AM$3</f>
        <v>0.0027662268518518517</v>
      </c>
      <c r="AJ601" s="121"/>
      <c r="AK601" s="90">
        <f>AL600+0.01</f>
        <v>41.8756</v>
      </c>
      <c r="AL601" s="124"/>
      <c r="AM601" s="91">
        <f>AN600+$AM$3</f>
        <v>0.0009232638888888888</v>
      </c>
      <c r="AN601" s="121"/>
    </row>
    <row r="602" spans="1:40" ht="11.25">
      <c r="A602" s="72">
        <f>B602</f>
        <v>1</v>
      </c>
      <c r="B602" s="116">
        <v>1</v>
      </c>
      <c r="C602" s="107">
        <f>D602</f>
        <v>9.18</v>
      </c>
      <c r="D602" s="124">
        <v>9.18</v>
      </c>
      <c r="E602" s="107">
        <f>F602</f>
        <v>13.17</v>
      </c>
      <c r="F602" s="124">
        <v>13.17</v>
      </c>
      <c r="G602" s="107">
        <f>H602</f>
        <v>18.96</v>
      </c>
      <c r="H602" s="124">
        <v>18.96</v>
      </c>
      <c r="I602" s="91">
        <f>J602</f>
        <v>0.0019635000000000004</v>
      </c>
      <c r="J602" s="121">
        <v>0.0019635000000000004</v>
      </c>
      <c r="K602" s="91">
        <f>L602</f>
        <v>0.002655925925925926</v>
      </c>
      <c r="L602" s="121">
        <v>0.002655925925925926</v>
      </c>
      <c r="M602" s="107" t="e">
        <f>N602</f>
        <v>#REF!</v>
      </c>
      <c r="N602" s="124" t="e">
        <f>N604-(#REF!-#REF!)/50</f>
        <v>#REF!</v>
      </c>
      <c r="O602" s="91">
        <f>P602</f>
        <v>0.0009244814814814814</v>
      </c>
      <c r="P602" s="121">
        <v>0.0009244814814814814</v>
      </c>
      <c r="Y602" s="86">
        <f>Z602</f>
        <v>1</v>
      </c>
      <c r="Z602" s="115">
        <v>1</v>
      </c>
      <c r="AA602" s="90">
        <f>AB602</f>
        <v>9.18</v>
      </c>
      <c r="AB602" s="124">
        <v>9.18</v>
      </c>
      <c r="AC602" s="90">
        <f>AD602</f>
        <v>13.47</v>
      </c>
      <c r="AD602" s="124">
        <v>13.47</v>
      </c>
      <c r="AE602" s="90">
        <f>AF602</f>
        <v>18.97</v>
      </c>
      <c r="AF602" s="124">
        <v>18.97</v>
      </c>
      <c r="AG602" s="91">
        <f>AH602</f>
        <v>0.002021296296296296</v>
      </c>
      <c r="AH602" s="121">
        <v>0.002021296296296296</v>
      </c>
      <c r="AI602" s="91">
        <f>AJ602</f>
        <v>0.0027719444444444445</v>
      </c>
      <c r="AJ602" s="121">
        <v>0.0027719444444444445</v>
      </c>
      <c r="AK602" s="90">
        <f>AL602</f>
        <v>41.9328</v>
      </c>
      <c r="AL602" s="124">
        <v>41.9328</v>
      </c>
      <c r="AM602" s="91">
        <f>AN602</f>
        <v>0.000924537037037037</v>
      </c>
      <c r="AN602" s="121">
        <v>0.000924537037037037</v>
      </c>
    </row>
    <row r="603" spans="1:40" ht="11.25">
      <c r="A603" s="72">
        <f>B602-1</f>
        <v>0</v>
      </c>
      <c r="B603" s="116"/>
      <c r="C603" s="107">
        <f>D602+$O$1</f>
        <v>9.19</v>
      </c>
      <c r="D603" s="124"/>
      <c r="E603" s="107">
        <f>F602+$O$1</f>
        <v>13.18</v>
      </c>
      <c r="F603" s="124"/>
      <c r="G603" s="107">
        <f>H602+$O$1</f>
        <v>18.970000000000002</v>
      </c>
      <c r="H603" s="124"/>
      <c r="I603" s="91">
        <f>J602+$P$1</f>
        <v>0.001963615740740741</v>
      </c>
      <c r="J603" s="121"/>
      <c r="K603" s="91">
        <f>L602+$P$1</f>
        <v>0.002656041666666667</v>
      </c>
      <c r="L603" s="121"/>
      <c r="M603" s="107" t="e">
        <f>N602+$O$1</f>
        <v>#REF!</v>
      </c>
      <c r="N603" s="124"/>
      <c r="O603" s="91">
        <f>P602+$P$1</f>
        <v>0.0009245972222222222</v>
      </c>
      <c r="P603" s="121"/>
      <c r="Y603" s="86">
        <f>Z602-1</f>
        <v>0</v>
      </c>
      <c r="Z603" s="115"/>
      <c r="AA603" s="90">
        <f>AB602+0.01</f>
        <v>9.19</v>
      </c>
      <c r="AB603" s="124"/>
      <c r="AC603" s="90">
        <f>AD602+0.01</f>
        <v>13.48</v>
      </c>
      <c r="AD603" s="124"/>
      <c r="AE603" s="90">
        <f>AF602+0.01</f>
        <v>18.98</v>
      </c>
      <c r="AF603" s="124"/>
      <c r="AG603" s="91">
        <f>AH602+$AM$3</f>
        <v>0.002021412037037037</v>
      </c>
      <c r="AH603" s="121"/>
      <c r="AI603" s="91">
        <f>AJ602+$AM$3</f>
        <v>0.002772060185185185</v>
      </c>
      <c r="AJ603" s="121"/>
      <c r="AK603" s="90">
        <f>AL602+0.01</f>
        <v>41.9428</v>
      </c>
      <c r="AL603" s="124"/>
      <c r="AM603" s="91">
        <f>AN602+$AM$3</f>
        <v>0.0009246527777777777</v>
      </c>
      <c r="AN603" s="121"/>
    </row>
    <row r="604" spans="1:40" ht="12" thickBot="1">
      <c r="A604" s="72">
        <f>B604</f>
        <v>0</v>
      </c>
      <c r="B604" s="110">
        <v>0</v>
      </c>
      <c r="C604" s="107">
        <f>D604</f>
        <v>9.2</v>
      </c>
      <c r="D604" s="124">
        <v>9.2</v>
      </c>
      <c r="E604" s="107">
        <f>F604</f>
        <v>13.2</v>
      </c>
      <c r="F604" s="124">
        <v>13.2</v>
      </c>
      <c r="G604" s="107">
        <f>H604</f>
        <v>19</v>
      </c>
      <c r="H604" s="124">
        <v>19</v>
      </c>
      <c r="I604" s="91">
        <f>J604</f>
        <v>0.001967592592592593</v>
      </c>
      <c r="J604" s="121">
        <v>0.001967592592592593</v>
      </c>
      <c r="K604" s="91">
        <f>L604</f>
        <v>0.0026620370370370374</v>
      </c>
      <c r="L604" s="121">
        <v>0.0026620370370370374</v>
      </c>
      <c r="M604" s="137">
        <f>N604</f>
        <v>42</v>
      </c>
      <c r="N604" s="124">
        <v>42</v>
      </c>
      <c r="O604" s="91">
        <f>P604</f>
        <v>0.0009259259259259259</v>
      </c>
      <c r="P604" s="121">
        <v>0.0009259259259259259</v>
      </c>
      <c r="Q604" s="138"/>
      <c r="R604" s="139"/>
      <c r="S604" s="139"/>
      <c r="T604" s="140"/>
      <c r="Y604" s="141">
        <f>Z604</f>
        <v>0</v>
      </c>
      <c r="Z604" s="142">
        <v>0</v>
      </c>
      <c r="AA604" s="90">
        <f>AB604</f>
        <v>9.2</v>
      </c>
      <c r="AB604" s="143">
        <v>9.2</v>
      </c>
      <c r="AC604" s="90">
        <f>AD604</f>
        <v>13.5</v>
      </c>
      <c r="AD604" s="143">
        <v>13.5</v>
      </c>
      <c r="AE604" s="90">
        <f>AF604</f>
        <v>19</v>
      </c>
      <c r="AF604" s="143">
        <v>19</v>
      </c>
      <c r="AG604" s="91">
        <f>AH604</f>
        <v>0.002025462962962963</v>
      </c>
      <c r="AH604" s="144">
        <v>0.002025462962962963</v>
      </c>
      <c r="AI604" s="91">
        <f>AJ604</f>
        <v>0.002777777777777778</v>
      </c>
      <c r="AJ604" s="144">
        <v>0.002777777777777778</v>
      </c>
      <c r="AK604" s="90">
        <f>AL604</f>
        <v>42</v>
      </c>
      <c r="AL604" s="143">
        <v>42</v>
      </c>
      <c r="AM604" s="91">
        <f>AN604</f>
        <v>0.0009259259259259259</v>
      </c>
      <c r="AN604" s="144">
        <v>0.0009259259259259259</v>
      </c>
    </row>
    <row r="605" spans="10:13" ht="11.25">
      <c r="J605" s="133"/>
      <c r="K605" s="133"/>
      <c r="M605" s="134"/>
    </row>
    <row r="606" spans="10:13" ht="11.25">
      <c r="J606" s="133"/>
      <c r="K606" s="133"/>
      <c r="M606" s="146"/>
    </row>
    <row r="607" spans="10:13" ht="11.25">
      <c r="J607" s="133"/>
      <c r="K607" s="133"/>
      <c r="M607" s="135"/>
    </row>
    <row r="608" spans="10:13" ht="11.25">
      <c r="J608" s="133"/>
      <c r="K608" s="133"/>
      <c r="M608" s="135"/>
    </row>
    <row r="609" spans="10:13" ht="11.25">
      <c r="J609" s="133"/>
      <c r="K609" s="133"/>
      <c r="M609" s="135"/>
    </row>
    <row r="610" spans="10:13" ht="11.25">
      <c r="J610" s="133"/>
      <c r="K610" s="133"/>
      <c r="M610" s="135"/>
    </row>
    <row r="611" spans="10:13" ht="11.25">
      <c r="J611" s="133"/>
      <c r="K611" s="133"/>
      <c r="M611" s="135"/>
    </row>
    <row r="612" spans="10:13" ht="11.25">
      <c r="J612" s="133"/>
      <c r="K612" s="133"/>
      <c r="M612" s="135"/>
    </row>
    <row r="613" spans="10:13" ht="11.25">
      <c r="J613" s="133"/>
      <c r="K613" s="133"/>
      <c r="M613" s="135"/>
    </row>
    <row r="614" spans="10:13" ht="11.25">
      <c r="J614" s="133"/>
      <c r="K614" s="133"/>
      <c r="M614" s="135"/>
    </row>
    <row r="615" spans="10:13" ht="11.25">
      <c r="J615" s="133"/>
      <c r="K615" s="133"/>
      <c r="M615" s="135"/>
    </row>
    <row r="616" spans="10:13" ht="11.25">
      <c r="J616" s="133"/>
      <c r="K616" s="133"/>
      <c r="M616" s="135"/>
    </row>
    <row r="617" ht="11.25">
      <c r="M617" s="135"/>
    </row>
    <row r="618" ht="11.25">
      <c r="M618" s="135"/>
    </row>
    <row r="619" ht="11.25">
      <c r="M619" s="135"/>
    </row>
    <row r="620" ht="11.25">
      <c r="M620" s="135"/>
    </row>
    <row r="621" ht="11.25">
      <c r="M621" s="135"/>
    </row>
    <row r="622" ht="11.25">
      <c r="M622" s="135"/>
    </row>
    <row r="623" ht="11.25">
      <c r="M623" s="135"/>
    </row>
    <row r="624" ht="11.25">
      <c r="M624" s="135"/>
    </row>
    <row r="625" ht="11.25">
      <c r="M625" s="135"/>
    </row>
    <row r="626" ht="11.25">
      <c r="M626" s="135"/>
    </row>
    <row r="627" ht="11.25">
      <c r="M627" s="135"/>
    </row>
    <row r="628" ht="11.25">
      <c r="M628" s="135"/>
    </row>
    <row r="629" ht="11.25">
      <c r="M629" s="135"/>
    </row>
    <row r="630" ht="11.25">
      <c r="M630" s="135"/>
    </row>
    <row r="631" ht="11.25">
      <c r="M631" s="135"/>
    </row>
    <row r="632" ht="11.25">
      <c r="M632" s="135"/>
    </row>
    <row r="633" ht="11.25">
      <c r="M633" s="135"/>
    </row>
    <row r="634" ht="11.25">
      <c r="M634" s="135"/>
    </row>
    <row r="635" ht="11.25">
      <c r="M635" s="135"/>
    </row>
    <row r="636" ht="11.25">
      <c r="M636" s="135"/>
    </row>
    <row r="637" ht="11.25">
      <c r="M637" s="135"/>
    </row>
    <row r="638" ht="11.25">
      <c r="M638" s="135"/>
    </row>
    <row r="639" ht="11.25">
      <c r="M639" s="135"/>
    </row>
    <row r="640" ht="11.25">
      <c r="M640" s="135"/>
    </row>
    <row r="641" ht="11.25">
      <c r="M641" s="135"/>
    </row>
    <row r="642" ht="11.25">
      <c r="M642" s="135"/>
    </row>
    <row r="643" ht="11.25">
      <c r="M643" s="135"/>
    </row>
    <row r="644" ht="11.25">
      <c r="M644" s="135"/>
    </row>
    <row r="645" ht="11.25">
      <c r="M645" s="135"/>
    </row>
    <row r="646" ht="11.25">
      <c r="M646" s="135"/>
    </row>
    <row r="647" ht="11.25">
      <c r="M647" s="135"/>
    </row>
    <row r="648" ht="11.25">
      <c r="M648" s="135"/>
    </row>
    <row r="649" ht="11.25">
      <c r="M649" s="135"/>
    </row>
    <row r="650" ht="11.25">
      <c r="M650" s="135"/>
    </row>
    <row r="651" ht="11.25">
      <c r="M651" s="135"/>
    </row>
    <row r="652" ht="11.25">
      <c r="M652" s="135"/>
    </row>
    <row r="653" ht="11.25">
      <c r="M653" s="135"/>
    </row>
    <row r="654" ht="11.25">
      <c r="M654" s="135"/>
    </row>
    <row r="655" ht="11.25">
      <c r="M655" s="135"/>
    </row>
    <row r="656" ht="11.25">
      <c r="M656" s="147"/>
    </row>
    <row r="657" ht="11.25">
      <c r="M657" s="133"/>
    </row>
    <row r="658" ht="11.25">
      <c r="M658" s="133"/>
    </row>
    <row r="659" ht="11.25">
      <c r="M659" s="133"/>
    </row>
    <row r="660" ht="11.25">
      <c r="M660" s="133"/>
    </row>
    <row r="661" ht="11.25">
      <c r="M661" s="133"/>
    </row>
    <row r="662" ht="11.25">
      <c r="M662" s="133"/>
    </row>
    <row r="663" ht="11.25">
      <c r="M663" s="133"/>
    </row>
    <row r="664" ht="11.25">
      <c r="M664" s="133"/>
    </row>
    <row r="665" ht="11.25">
      <c r="M665" s="148"/>
    </row>
    <row r="666" ht="11.25">
      <c r="M666" s="133"/>
    </row>
    <row r="667" ht="11.25">
      <c r="M667" s="133"/>
    </row>
    <row r="668" ht="11.25">
      <c r="M668" s="133"/>
    </row>
    <row r="669" ht="11.25">
      <c r="M669" s="133"/>
    </row>
    <row r="670" ht="11.25">
      <c r="M670" s="133"/>
    </row>
    <row r="671" ht="11.25">
      <c r="M671" s="133"/>
    </row>
    <row r="672" ht="11.25">
      <c r="M672" s="133"/>
    </row>
    <row r="673" ht="11.25">
      <c r="M673" s="133"/>
    </row>
    <row r="674" ht="11.25">
      <c r="M674" s="133"/>
    </row>
    <row r="675" ht="11.25">
      <c r="M675" s="133"/>
    </row>
    <row r="676" ht="11.25">
      <c r="M676" s="133"/>
    </row>
    <row r="677" ht="11.25">
      <c r="M677" s="133"/>
    </row>
    <row r="678" ht="11.25">
      <c r="M678" s="133"/>
    </row>
    <row r="679" ht="11.25">
      <c r="M679" s="133"/>
    </row>
    <row r="680" ht="11.25">
      <c r="M680" s="133"/>
    </row>
    <row r="681" ht="11.25">
      <c r="M681" s="133"/>
    </row>
    <row r="682" ht="11.25">
      <c r="M682" s="133"/>
    </row>
    <row r="683" ht="11.25">
      <c r="M683" s="133"/>
    </row>
    <row r="684" ht="11.25">
      <c r="M684" s="133"/>
    </row>
    <row r="685" ht="11.25">
      <c r="M685" s="133"/>
    </row>
    <row r="686" ht="11.25">
      <c r="M686" s="133"/>
    </row>
    <row r="687" ht="11.25">
      <c r="M687" s="133"/>
    </row>
    <row r="688" ht="11.25">
      <c r="M688" s="133"/>
    </row>
    <row r="689" ht="11.25">
      <c r="M689" s="133"/>
    </row>
    <row r="690" ht="11.25">
      <c r="M690" s="133"/>
    </row>
    <row r="691" ht="11.25">
      <c r="M691" s="133"/>
    </row>
    <row r="692" ht="11.25">
      <c r="M692" s="133"/>
    </row>
    <row r="693" ht="11.25">
      <c r="M693" s="133"/>
    </row>
    <row r="694" ht="11.25">
      <c r="M694" s="133"/>
    </row>
    <row r="695" ht="11.25">
      <c r="M695" s="133"/>
    </row>
    <row r="696" ht="11.25">
      <c r="M696" s="133"/>
    </row>
    <row r="697" ht="11.25">
      <c r="M697" s="133"/>
    </row>
    <row r="698" ht="11.25">
      <c r="M698" s="133"/>
    </row>
    <row r="699" ht="11.25">
      <c r="M699" s="133"/>
    </row>
    <row r="700" ht="11.25">
      <c r="M700" s="133"/>
    </row>
    <row r="701" ht="11.25">
      <c r="M701" s="133"/>
    </row>
    <row r="702" ht="11.25">
      <c r="M702" s="133"/>
    </row>
    <row r="703" ht="11.25">
      <c r="M703" s="133"/>
    </row>
    <row r="704" ht="11.25">
      <c r="M704" s="133"/>
    </row>
    <row r="705" ht="11.25">
      <c r="M705" s="133"/>
    </row>
    <row r="706" ht="11.25">
      <c r="M706" s="133"/>
    </row>
    <row r="707" ht="11.25">
      <c r="M707" s="147"/>
    </row>
    <row r="708" ht="11.25">
      <c r="M708" s="133"/>
    </row>
    <row r="709" ht="11.25">
      <c r="M709" s="133"/>
    </row>
    <row r="710" ht="11.25">
      <c r="M710" s="133"/>
    </row>
    <row r="711" ht="11.25">
      <c r="M711" s="133"/>
    </row>
    <row r="712" ht="11.25">
      <c r="M712" s="133"/>
    </row>
    <row r="713" ht="11.25">
      <c r="M713" s="133"/>
    </row>
    <row r="714" ht="11.25">
      <c r="M714" s="133"/>
    </row>
    <row r="715" ht="11.25">
      <c r="M715" s="133"/>
    </row>
    <row r="716" ht="11.25">
      <c r="M716" s="133"/>
    </row>
    <row r="717" ht="11.25">
      <c r="M717" s="133"/>
    </row>
    <row r="718" ht="11.25">
      <c r="M718" s="133"/>
    </row>
    <row r="719" ht="11.25">
      <c r="M719" s="133"/>
    </row>
    <row r="720" ht="11.25">
      <c r="M720" s="133"/>
    </row>
    <row r="721" ht="11.25">
      <c r="M721" s="133"/>
    </row>
    <row r="722" ht="11.25">
      <c r="M722" s="133"/>
    </row>
    <row r="723" ht="11.25">
      <c r="M723" s="133"/>
    </row>
    <row r="724" ht="11.25">
      <c r="M724" s="133"/>
    </row>
    <row r="725" ht="11.25">
      <c r="M725" s="133"/>
    </row>
    <row r="726" ht="11.25">
      <c r="M726" s="133"/>
    </row>
    <row r="727" ht="11.25">
      <c r="M727" s="148"/>
    </row>
    <row r="728" ht="11.25">
      <c r="M728" s="133"/>
    </row>
    <row r="729" ht="11.25">
      <c r="M729" s="133"/>
    </row>
    <row r="730" ht="11.25">
      <c r="M730" s="133"/>
    </row>
    <row r="731" ht="11.25">
      <c r="M731" s="133"/>
    </row>
    <row r="732" ht="11.25">
      <c r="M732" s="133"/>
    </row>
    <row r="733" ht="11.25">
      <c r="M733" s="133"/>
    </row>
    <row r="734" ht="11.25">
      <c r="M734" s="133"/>
    </row>
    <row r="735" ht="11.25">
      <c r="M735" s="133"/>
    </row>
    <row r="736" ht="11.25">
      <c r="M736" s="133"/>
    </row>
    <row r="737" ht="11.25">
      <c r="M737" s="133"/>
    </row>
    <row r="738" ht="11.25">
      <c r="M738" s="133"/>
    </row>
    <row r="739" ht="11.25">
      <c r="M739" s="133"/>
    </row>
    <row r="740" ht="11.25">
      <c r="M740" s="133"/>
    </row>
    <row r="741" ht="11.25">
      <c r="M741" s="133"/>
    </row>
    <row r="742" ht="11.25">
      <c r="M742" s="133"/>
    </row>
    <row r="743" ht="11.25">
      <c r="M743" s="133"/>
    </row>
    <row r="744" ht="11.25">
      <c r="M744" s="133"/>
    </row>
    <row r="745" ht="11.25">
      <c r="M745" s="133"/>
    </row>
    <row r="746" ht="11.25">
      <c r="M746" s="133"/>
    </row>
    <row r="747" ht="11.25">
      <c r="M747" s="133"/>
    </row>
    <row r="748" ht="11.25">
      <c r="M748" s="133"/>
    </row>
    <row r="749" ht="11.25">
      <c r="M749" s="133"/>
    </row>
    <row r="750" ht="11.25">
      <c r="M750" s="133"/>
    </row>
    <row r="751" ht="11.25">
      <c r="M751" s="133"/>
    </row>
    <row r="752" ht="11.25">
      <c r="M752" s="133"/>
    </row>
    <row r="753" ht="11.25">
      <c r="M753" s="133"/>
    </row>
    <row r="754" ht="11.25">
      <c r="M754" s="133"/>
    </row>
    <row r="755" ht="11.25">
      <c r="M755" s="133"/>
    </row>
    <row r="756" ht="11.25">
      <c r="M756" s="133"/>
    </row>
    <row r="757" ht="11.25">
      <c r="M757" s="133"/>
    </row>
    <row r="758" ht="11.25">
      <c r="M758" s="147"/>
    </row>
    <row r="759" ht="11.25">
      <c r="M759" s="133"/>
    </row>
    <row r="760" ht="11.25">
      <c r="M760" s="133"/>
    </row>
    <row r="761" ht="11.25">
      <c r="M761" s="133"/>
    </row>
    <row r="762" ht="11.25">
      <c r="M762" s="133"/>
    </row>
    <row r="763" ht="11.25">
      <c r="M763" s="133"/>
    </row>
    <row r="764" ht="11.25">
      <c r="M764" s="133"/>
    </row>
    <row r="765" ht="11.25">
      <c r="M765" s="133"/>
    </row>
    <row r="766" ht="11.25">
      <c r="M766" s="133"/>
    </row>
    <row r="767" ht="11.25">
      <c r="M767" s="133"/>
    </row>
    <row r="768" ht="11.25">
      <c r="M768" s="133"/>
    </row>
    <row r="769" ht="11.25">
      <c r="M769" s="133"/>
    </row>
    <row r="770" ht="11.25">
      <c r="M770" s="133"/>
    </row>
    <row r="771" ht="11.25">
      <c r="M771" s="133"/>
    </row>
    <row r="772" ht="11.25">
      <c r="M772" s="133"/>
    </row>
    <row r="773" ht="11.25">
      <c r="M773" s="133"/>
    </row>
    <row r="774" ht="11.25">
      <c r="M774" s="133"/>
    </row>
    <row r="775" ht="11.25">
      <c r="M775" s="133"/>
    </row>
    <row r="776" ht="11.25">
      <c r="M776" s="133"/>
    </row>
    <row r="777" ht="11.25">
      <c r="M777" s="133"/>
    </row>
    <row r="778" ht="11.25">
      <c r="M778" s="133"/>
    </row>
    <row r="779" ht="11.25">
      <c r="M779" s="133"/>
    </row>
    <row r="780" ht="11.25">
      <c r="M780" s="133"/>
    </row>
    <row r="781" ht="11.25">
      <c r="M781" s="133"/>
    </row>
    <row r="782" ht="11.25">
      <c r="M782" s="133"/>
    </row>
    <row r="783" ht="11.25">
      <c r="M783" s="133"/>
    </row>
    <row r="784" ht="11.25">
      <c r="M784" s="133"/>
    </row>
    <row r="785" ht="11.25">
      <c r="M785" s="133"/>
    </row>
    <row r="786" ht="11.25">
      <c r="M786" s="133"/>
    </row>
    <row r="787" ht="11.25">
      <c r="M787" s="133"/>
    </row>
    <row r="788" ht="11.25">
      <c r="M788" s="148"/>
    </row>
    <row r="789" ht="11.25">
      <c r="M789" s="133"/>
    </row>
    <row r="790" ht="11.25">
      <c r="M790" s="133"/>
    </row>
    <row r="791" ht="11.25">
      <c r="M791" s="133"/>
    </row>
    <row r="792" ht="11.25">
      <c r="M792" s="133"/>
    </row>
    <row r="793" ht="11.25">
      <c r="M793" s="133"/>
    </row>
    <row r="794" ht="11.25">
      <c r="M794" s="133"/>
    </row>
    <row r="795" ht="11.25">
      <c r="M795" s="133"/>
    </row>
    <row r="796" ht="11.25">
      <c r="M796" s="133"/>
    </row>
    <row r="797" ht="11.25">
      <c r="M797" s="133"/>
    </row>
    <row r="798" ht="11.25">
      <c r="M798" s="133"/>
    </row>
    <row r="799" ht="11.25">
      <c r="M799" s="133"/>
    </row>
    <row r="800" ht="11.25">
      <c r="M800" s="133"/>
    </row>
    <row r="801" ht="11.25">
      <c r="M801" s="133"/>
    </row>
    <row r="802" ht="11.25">
      <c r="M802" s="133"/>
    </row>
    <row r="803" ht="11.25">
      <c r="M803" s="133"/>
    </row>
    <row r="804" ht="11.25">
      <c r="M804" s="133"/>
    </row>
    <row r="805" ht="11.25">
      <c r="M805" s="133"/>
    </row>
    <row r="806" ht="11.25">
      <c r="M806" s="133"/>
    </row>
    <row r="807" ht="11.25">
      <c r="M807" s="133"/>
    </row>
    <row r="808" ht="11.25">
      <c r="M808" s="133"/>
    </row>
    <row r="809" ht="11.25">
      <c r="M809" s="147"/>
    </row>
    <row r="810" ht="11.25">
      <c r="M810" s="133"/>
    </row>
    <row r="811" ht="11.25">
      <c r="M811" s="133"/>
    </row>
    <row r="812" ht="11.25">
      <c r="M812" s="133"/>
    </row>
    <row r="813" ht="11.25">
      <c r="M813" s="133"/>
    </row>
    <row r="814" ht="11.25">
      <c r="M814" s="133"/>
    </row>
    <row r="815" ht="11.25">
      <c r="M815" s="133"/>
    </row>
    <row r="816" ht="11.25">
      <c r="M816" s="133"/>
    </row>
    <row r="817" ht="11.25">
      <c r="M817" s="133"/>
    </row>
    <row r="818" ht="11.25">
      <c r="M818" s="133"/>
    </row>
    <row r="819" ht="11.25">
      <c r="M819" s="133"/>
    </row>
    <row r="820" ht="11.25">
      <c r="M820" s="133"/>
    </row>
    <row r="821" ht="11.25">
      <c r="M821" s="133"/>
    </row>
    <row r="822" ht="11.25">
      <c r="M822" s="133"/>
    </row>
    <row r="823" ht="11.25">
      <c r="M823" s="133"/>
    </row>
    <row r="824" ht="11.25">
      <c r="M824" s="133"/>
    </row>
    <row r="825" ht="11.25">
      <c r="M825" s="133"/>
    </row>
    <row r="826" ht="11.25">
      <c r="M826" s="133"/>
    </row>
    <row r="827" ht="11.25">
      <c r="M827" s="133"/>
    </row>
    <row r="828" ht="11.25">
      <c r="M828" s="133"/>
    </row>
    <row r="829" ht="11.25">
      <c r="M829" s="133"/>
    </row>
    <row r="830" ht="11.25">
      <c r="M830" s="133"/>
    </row>
    <row r="831" ht="11.25">
      <c r="M831" s="133"/>
    </row>
    <row r="832" ht="11.25">
      <c r="M832" s="133"/>
    </row>
    <row r="833" ht="11.25">
      <c r="M833" s="133"/>
    </row>
    <row r="834" ht="11.25">
      <c r="M834" s="133"/>
    </row>
    <row r="835" ht="11.25">
      <c r="M835" s="133"/>
    </row>
    <row r="836" ht="11.25">
      <c r="M836" s="133"/>
    </row>
    <row r="837" ht="11.25">
      <c r="M837" s="133"/>
    </row>
    <row r="838" ht="11.25">
      <c r="M838" s="133"/>
    </row>
    <row r="839" ht="11.25">
      <c r="M839" s="133"/>
    </row>
    <row r="840" ht="11.25">
      <c r="M840" s="133"/>
    </row>
    <row r="841" ht="11.25">
      <c r="M841" s="133"/>
    </row>
    <row r="842" ht="11.25">
      <c r="M842" s="133"/>
    </row>
    <row r="843" ht="11.25">
      <c r="M843" s="133"/>
    </row>
    <row r="844" ht="11.25">
      <c r="M844" s="133"/>
    </row>
    <row r="845" ht="11.25">
      <c r="M845" s="133"/>
    </row>
    <row r="846" ht="11.25">
      <c r="M846" s="133"/>
    </row>
    <row r="847" ht="11.25">
      <c r="M847" s="133"/>
    </row>
    <row r="848" ht="11.25">
      <c r="M848" s="133"/>
    </row>
    <row r="849" ht="11.25">
      <c r="M849" s="148"/>
    </row>
    <row r="850" ht="11.25">
      <c r="M850" s="133"/>
    </row>
    <row r="851" ht="11.25">
      <c r="M851" s="133"/>
    </row>
    <row r="852" ht="11.25">
      <c r="M852" s="133"/>
    </row>
    <row r="853" ht="11.25">
      <c r="M853" s="133"/>
    </row>
    <row r="854" ht="11.25">
      <c r="M854" s="133"/>
    </row>
    <row r="855" ht="11.25">
      <c r="M855" s="133"/>
    </row>
    <row r="856" ht="11.25">
      <c r="M856" s="133"/>
    </row>
    <row r="857" ht="11.25">
      <c r="M857" s="133"/>
    </row>
    <row r="858" ht="11.25">
      <c r="M858" s="133"/>
    </row>
    <row r="859" ht="11.25">
      <c r="M859" s="133"/>
    </row>
    <row r="860" ht="11.25">
      <c r="M860" s="147"/>
    </row>
    <row r="861" ht="11.25">
      <c r="M861" s="133"/>
    </row>
    <row r="862" ht="11.25">
      <c r="M862" s="133"/>
    </row>
    <row r="863" ht="11.25">
      <c r="M863" s="133"/>
    </row>
    <row r="864" ht="11.25">
      <c r="M864" s="133"/>
    </row>
    <row r="865" ht="11.25">
      <c r="M865" s="133"/>
    </row>
    <row r="866" ht="11.25">
      <c r="M866" s="133"/>
    </row>
    <row r="867" ht="11.25">
      <c r="M867" s="133"/>
    </row>
    <row r="868" ht="11.25">
      <c r="M868" s="133"/>
    </row>
    <row r="869" ht="11.25">
      <c r="M869" s="133"/>
    </row>
    <row r="870" ht="11.25">
      <c r="M870" s="133"/>
    </row>
    <row r="871" ht="11.25">
      <c r="M871" s="133"/>
    </row>
    <row r="872" ht="11.25">
      <c r="M872" s="133"/>
    </row>
    <row r="873" ht="11.25">
      <c r="M873" s="133"/>
    </row>
    <row r="874" ht="11.25">
      <c r="M874" s="133"/>
    </row>
    <row r="875" ht="11.25">
      <c r="M875" s="133"/>
    </row>
    <row r="876" ht="11.25">
      <c r="M876" s="133"/>
    </row>
    <row r="877" ht="11.25">
      <c r="M877" s="133"/>
    </row>
    <row r="878" ht="11.25">
      <c r="M878" s="133"/>
    </row>
    <row r="879" ht="11.25">
      <c r="M879" s="133"/>
    </row>
    <row r="880" ht="11.25">
      <c r="M880" s="133"/>
    </row>
    <row r="881" ht="11.25">
      <c r="M881" s="133"/>
    </row>
    <row r="882" ht="11.25">
      <c r="M882" s="133"/>
    </row>
    <row r="883" ht="11.25">
      <c r="M883" s="133"/>
    </row>
    <row r="884" ht="11.25">
      <c r="M884" s="133"/>
    </row>
    <row r="885" ht="11.25">
      <c r="M885" s="133"/>
    </row>
    <row r="886" ht="11.25">
      <c r="M886" s="133"/>
    </row>
    <row r="887" ht="11.25">
      <c r="M887" s="133"/>
    </row>
    <row r="888" ht="11.25">
      <c r="M888" s="133"/>
    </row>
    <row r="889" ht="11.25">
      <c r="M889" s="133"/>
    </row>
    <row r="890" ht="11.25">
      <c r="M890" s="133"/>
    </row>
    <row r="891" ht="11.25">
      <c r="M891" s="133"/>
    </row>
    <row r="892" ht="11.25">
      <c r="M892" s="133"/>
    </row>
    <row r="893" ht="11.25">
      <c r="M893" s="133"/>
    </row>
    <row r="894" ht="11.25">
      <c r="M894" s="133"/>
    </row>
    <row r="895" ht="11.25">
      <c r="M895" s="133"/>
    </row>
    <row r="896" ht="11.25">
      <c r="M896" s="133"/>
    </row>
    <row r="897" ht="11.25">
      <c r="M897" s="133"/>
    </row>
    <row r="898" ht="11.25">
      <c r="M898" s="133"/>
    </row>
    <row r="899" ht="11.25">
      <c r="M899" s="133"/>
    </row>
    <row r="900" ht="11.25">
      <c r="M900" s="133"/>
    </row>
    <row r="901" ht="11.25">
      <c r="M901" s="133"/>
    </row>
    <row r="902" ht="11.25">
      <c r="M902" s="133"/>
    </row>
    <row r="903" ht="11.25">
      <c r="M903" s="133"/>
    </row>
    <row r="904" ht="11.25">
      <c r="M904" s="133"/>
    </row>
    <row r="905" ht="11.25">
      <c r="M905" s="133"/>
    </row>
    <row r="906" ht="11.25">
      <c r="M906" s="133"/>
    </row>
    <row r="907" ht="11.25">
      <c r="M907" s="133"/>
    </row>
    <row r="908" ht="11.25">
      <c r="M908" s="133"/>
    </row>
    <row r="909" ht="11.25">
      <c r="M909" s="133"/>
    </row>
    <row r="910" ht="11.25">
      <c r="M910" s="133"/>
    </row>
  </sheetData>
  <sheetProtection password="C416" sheet="1" objects="1" scenarios="1"/>
  <mergeCells count="10">
    <mergeCell ref="A1:N1"/>
    <mergeCell ref="AA2:AB2"/>
    <mergeCell ref="AC2:AD2"/>
    <mergeCell ref="AE2:AF2"/>
    <mergeCell ref="Y2:Z2"/>
    <mergeCell ref="Y1:AM1"/>
    <mergeCell ref="AG2:AH2"/>
    <mergeCell ref="AI2:AJ2"/>
    <mergeCell ref="AK2:AL2"/>
    <mergeCell ref="AM2:A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421875" style="0" customWidth="1"/>
    <col min="2" max="2" width="20.00390625" style="0" customWidth="1"/>
    <col min="3" max="3" width="9.7109375" style="0" customWidth="1"/>
    <col min="4" max="4" width="4.7109375" style="0" customWidth="1"/>
    <col min="5" max="5" width="20.7109375" style="0" customWidth="1"/>
    <col min="6" max="6" width="11.7109375" style="0" customWidth="1"/>
    <col min="7" max="7" width="4.7109375" style="0" customWidth="1"/>
    <col min="8" max="8" width="20.7109375" style="0" customWidth="1"/>
    <col min="9" max="9" width="11.7109375" style="0" customWidth="1"/>
    <col min="10" max="10" width="4.7109375" style="0" customWidth="1"/>
    <col min="11" max="11" width="20.7109375" style="0" customWidth="1"/>
    <col min="12" max="12" width="11.7109375" style="0" customWidth="1"/>
    <col min="13" max="13" width="4.421875" style="0" customWidth="1"/>
    <col min="14" max="14" width="20.00390625" style="0" customWidth="1"/>
    <col min="15" max="15" width="9.7109375" style="0" customWidth="1"/>
    <col min="16" max="16" width="4.7109375" style="0" customWidth="1"/>
    <col min="17" max="17" width="20.7109375" style="0" customWidth="1"/>
    <col min="18" max="18" width="11.7109375" style="0" customWidth="1"/>
    <col min="19" max="19" width="4.7109375" style="0" customWidth="1"/>
    <col min="20" max="20" width="20.7109375" style="0" customWidth="1"/>
    <col min="21" max="21" width="11.7109375" style="0" customWidth="1"/>
    <col min="22" max="22" width="4.7109375" style="0" customWidth="1"/>
    <col min="23" max="23" width="20.7109375" style="0" customWidth="1"/>
    <col min="24" max="24" width="11.7109375" style="0" customWidth="1"/>
    <col min="25" max="25" width="4.421875" style="0" customWidth="1"/>
    <col min="26" max="26" width="20.00390625" style="0" customWidth="1"/>
    <col min="27" max="27" width="9.7109375" style="0" customWidth="1"/>
    <col min="28" max="28" width="4.7109375" style="0" customWidth="1"/>
    <col min="29" max="29" width="20.7109375" style="0" customWidth="1"/>
    <col min="30" max="30" width="11.7109375" style="0" customWidth="1"/>
    <col min="31" max="31" width="4.7109375" style="0" customWidth="1"/>
    <col min="32" max="32" width="20.7109375" style="0" customWidth="1"/>
    <col min="33" max="33" width="11.7109375" style="0" customWidth="1"/>
    <col min="34" max="34" width="4.7109375" style="0" customWidth="1"/>
    <col min="35" max="35" width="20.7109375" style="0" customWidth="1"/>
    <col min="36" max="36" width="11.7109375" style="0" customWidth="1"/>
    <col min="37" max="37" width="4.421875" style="0" customWidth="1"/>
    <col min="38" max="38" width="20.00390625" style="0" customWidth="1"/>
    <col min="39" max="39" width="9.7109375" style="0" customWidth="1"/>
    <col min="40" max="40" width="4.7109375" style="0" customWidth="1"/>
    <col min="41" max="41" width="20.7109375" style="0" customWidth="1"/>
    <col min="42" max="42" width="11.7109375" style="0" customWidth="1"/>
    <col min="43" max="43" width="4.7109375" style="0" customWidth="1"/>
    <col min="44" max="44" width="20.7109375" style="0" customWidth="1"/>
    <col min="45" max="45" width="11.7109375" style="0" customWidth="1"/>
    <col min="46" max="46" width="4.7109375" style="0" customWidth="1"/>
    <col min="47" max="47" width="20.7109375" style="0" customWidth="1"/>
    <col min="48" max="48" width="11.7109375" style="0" customWidth="1"/>
    <col min="49" max="49" width="4.421875" style="0" customWidth="1"/>
    <col min="50" max="50" width="20.00390625" style="0" customWidth="1"/>
    <col min="51" max="51" width="9.7109375" style="0" customWidth="1"/>
    <col min="52" max="52" width="4.7109375" style="0" customWidth="1"/>
    <col min="53" max="53" width="20.7109375" style="0" customWidth="1"/>
    <col min="54" max="54" width="11.7109375" style="0" customWidth="1"/>
    <col min="55" max="55" width="4.7109375" style="0" customWidth="1"/>
    <col min="56" max="56" width="20.7109375" style="0" customWidth="1"/>
    <col min="57" max="57" width="11.7109375" style="0" customWidth="1"/>
    <col min="58" max="58" width="4.7109375" style="0" customWidth="1"/>
    <col min="59" max="59" width="20.7109375" style="0" customWidth="1"/>
    <col min="60" max="60" width="11.7109375" style="0" customWidth="1"/>
    <col min="61" max="61" width="4.421875" style="0" customWidth="1"/>
    <col min="62" max="62" width="20.00390625" style="0" customWidth="1"/>
    <col min="63" max="63" width="9.7109375" style="0" customWidth="1"/>
    <col min="64" max="64" width="4.7109375" style="0" customWidth="1"/>
    <col min="65" max="65" width="20.7109375" style="0" customWidth="1"/>
    <col min="66" max="66" width="11.7109375" style="0" customWidth="1"/>
    <col min="67" max="67" width="4.7109375" style="0" customWidth="1"/>
    <col min="68" max="68" width="20.7109375" style="0" customWidth="1"/>
    <col min="69" max="69" width="11.7109375" style="0" customWidth="1"/>
    <col min="70" max="70" width="4.7109375" style="0" customWidth="1"/>
    <col min="71" max="71" width="20.7109375" style="0" customWidth="1"/>
    <col min="72" max="72" width="11.7109375" style="0" customWidth="1"/>
    <col min="73" max="73" width="4.7109375" style="0" customWidth="1"/>
    <col min="74" max="74" width="20.7109375" style="0" customWidth="1"/>
    <col min="75" max="75" width="11.7109375" style="0" customWidth="1"/>
  </cols>
  <sheetData>
    <row r="1" spans="1:75" ht="19.5" customHeight="1" thickBot="1">
      <c r="A1" s="173">
        <v>1</v>
      </c>
      <c r="B1" s="161" t="s">
        <v>56</v>
      </c>
      <c r="C1" s="174">
        <v>100</v>
      </c>
      <c r="D1" s="172">
        <v>1</v>
      </c>
      <c r="E1" s="161" t="s">
        <v>56</v>
      </c>
      <c r="F1" s="289" t="s">
        <v>57</v>
      </c>
      <c r="G1" s="173">
        <v>1</v>
      </c>
      <c r="H1" s="161" t="s">
        <v>56</v>
      </c>
      <c r="I1" s="296" t="s">
        <v>58</v>
      </c>
      <c r="J1" s="173">
        <v>1</v>
      </c>
      <c r="K1" s="161" t="s">
        <v>56</v>
      </c>
      <c r="L1" s="174">
        <v>800</v>
      </c>
      <c r="M1" s="173">
        <v>4</v>
      </c>
      <c r="N1" s="161" t="s">
        <v>56</v>
      </c>
      <c r="O1" s="174">
        <v>100</v>
      </c>
      <c r="P1" s="172">
        <v>4</v>
      </c>
      <c r="Q1" s="161" t="s">
        <v>56</v>
      </c>
      <c r="R1" s="289" t="s">
        <v>57</v>
      </c>
      <c r="S1" s="173">
        <v>4</v>
      </c>
      <c r="T1" s="161" t="s">
        <v>56</v>
      </c>
      <c r="U1" s="296" t="s">
        <v>58</v>
      </c>
      <c r="V1" s="173">
        <v>4</v>
      </c>
      <c r="W1" s="161" t="s">
        <v>56</v>
      </c>
      <c r="X1" s="174">
        <v>800</v>
      </c>
      <c r="Y1" s="173">
        <v>7</v>
      </c>
      <c r="Z1" s="161" t="s">
        <v>56</v>
      </c>
      <c r="AA1" s="174">
        <v>100</v>
      </c>
      <c r="AB1" s="172">
        <v>7</v>
      </c>
      <c r="AC1" s="161" t="s">
        <v>56</v>
      </c>
      <c r="AD1" s="289" t="s">
        <v>57</v>
      </c>
      <c r="AE1" s="173">
        <v>7</v>
      </c>
      <c r="AF1" s="161" t="s">
        <v>56</v>
      </c>
      <c r="AG1" s="296" t="s">
        <v>58</v>
      </c>
      <c r="AH1" s="173">
        <v>7</v>
      </c>
      <c r="AI1" s="161" t="s">
        <v>56</v>
      </c>
      <c r="AJ1" s="174">
        <v>800</v>
      </c>
      <c r="AK1" s="173">
        <v>10</v>
      </c>
      <c r="AL1" s="161" t="s">
        <v>56</v>
      </c>
      <c r="AM1" s="174">
        <v>100</v>
      </c>
      <c r="AN1" s="172">
        <v>10</v>
      </c>
      <c r="AO1" s="161" t="s">
        <v>56</v>
      </c>
      <c r="AP1" s="289" t="s">
        <v>57</v>
      </c>
      <c r="AQ1" s="173">
        <v>10</v>
      </c>
      <c r="AR1" s="161" t="s">
        <v>56</v>
      </c>
      <c r="AS1" s="296" t="s">
        <v>58</v>
      </c>
      <c r="AT1" s="173">
        <v>10</v>
      </c>
      <c r="AU1" s="161" t="s">
        <v>56</v>
      </c>
      <c r="AV1" s="174">
        <v>800</v>
      </c>
      <c r="AW1" s="173">
        <v>13</v>
      </c>
      <c r="AX1" s="161" t="s">
        <v>56</v>
      </c>
      <c r="AY1" s="174">
        <v>100</v>
      </c>
      <c r="AZ1" s="172">
        <v>13</v>
      </c>
      <c r="BA1" s="161" t="s">
        <v>56</v>
      </c>
      <c r="BB1" s="289" t="s">
        <v>57</v>
      </c>
      <c r="BC1" s="173">
        <v>13</v>
      </c>
      <c r="BD1" s="161" t="s">
        <v>56</v>
      </c>
      <c r="BE1" s="296" t="s">
        <v>58</v>
      </c>
      <c r="BF1" s="173">
        <v>13</v>
      </c>
      <c r="BG1" s="161" t="s">
        <v>56</v>
      </c>
      <c r="BH1" s="174">
        <v>800</v>
      </c>
      <c r="BI1" s="173">
        <v>1</v>
      </c>
      <c r="BJ1" s="161" t="s">
        <v>56</v>
      </c>
      <c r="BK1" s="289" t="s">
        <v>63</v>
      </c>
      <c r="BL1" s="172">
        <v>4</v>
      </c>
      <c r="BM1" s="161" t="s">
        <v>56</v>
      </c>
      <c r="BN1" s="289" t="s">
        <v>63</v>
      </c>
      <c r="BO1" s="173">
        <v>7</v>
      </c>
      <c r="BP1" s="161" t="s">
        <v>56</v>
      </c>
      <c r="BQ1" s="289" t="s">
        <v>63</v>
      </c>
      <c r="BR1" s="173">
        <v>10</v>
      </c>
      <c r="BS1" s="161" t="s">
        <v>56</v>
      </c>
      <c r="BT1" s="289" t="s">
        <v>63</v>
      </c>
      <c r="BU1" s="173">
        <v>13</v>
      </c>
      <c r="BV1" s="161" t="s">
        <v>56</v>
      </c>
      <c r="BW1" s="289" t="s">
        <v>63</v>
      </c>
    </row>
    <row r="2" spans="1:75" ht="19.5" customHeight="1" thickBot="1">
      <c r="A2" s="293" t="e">
        <f>#REF!</f>
        <v>#REF!</v>
      </c>
      <c r="B2" s="294"/>
      <c r="C2" s="175" t="s">
        <v>59</v>
      </c>
      <c r="D2" s="294" t="e">
        <f>#REF!</f>
        <v>#REF!</v>
      </c>
      <c r="E2" s="294"/>
      <c r="F2" s="290"/>
      <c r="G2" s="293" t="e">
        <f>#REF!</f>
        <v>#REF!</v>
      </c>
      <c r="H2" s="294"/>
      <c r="I2" s="297"/>
      <c r="J2" s="293" t="e">
        <f>#REF!</f>
        <v>#REF!</v>
      </c>
      <c r="K2" s="294"/>
      <c r="L2" s="175" t="s">
        <v>59</v>
      </c>
      <c r="M2" s="293" t="e">
        <f>#REF!</f>
        <v>#REF!</v>
      </c>
      <c r="N2" s="294"/>
      <c r="O2" s="175" t="s">
        <v>59</v>
      </c>
      <c r="P2" s="294" t="e">
        <f>#REF!</f>
        <v>#REF!</v>
      </c>
      <c r="Q2" s="294"/>
      <c r="R2" s="290"/>
      <c r="S2" s="293" t="e">
        <f>#REF!</f>
        <v>#REF!</v>
      </c>
      <c r="T2" s="294"/>
      <c r="U2" s="297"/>
      <c r="V2" s="293" t="e">
        <f>#REF!</f>
        <v>#REF!</v>
      </c>
      <c r="W2" s="294"/>
      <c r="X2" s="175" t="s">
        <v>59</v>
      </c>
      <c r="Y2" s="293" t="e">
        <f>#REF!</f>
        <v>#REF!</v>
      </c>
      <c r="Z2" s="294"/>
      <c r="AA2" s="175" t="s">
        <v>59</v>
      </c>
      <c r="AB2" s="294" t="e">
        <f>#REF!</f>
        <v>#REF!</v>
      </c>
      <c r="AC2" s="294"/>
      <c r="AD2" s="290"/>
      <c r="AE2" s="293" t="e">
        <f>#REF!</f>
        <v>#REF!</v>
      </c>
      <c r="AF2" s="294"/>
      <c r="AG2" s="297"/>
      <c r="AH2" s="293" t="e">
        <f>#REF!</f>
        <v>#REF!</v>
      </c>
      <c r="AI2" s="294"/>
      <c r="AJ2" s="175" t="s">
        <v>59</v>
      </c>
      <c r="AK2" s="293" t="e">
        <f>#REF!</f>
        <v>#REF!</v>
      </c>
      <c r="AL2" s="294"/>
      <c r="AM2" s="175" t="s">
        <v>59</v>
      </c>
      <c r="AN2" s="294" t="e">
        <f>#REF!</f>
        <v>#REF!</v>
      </c>
      <c r="AO2" s="294"/>
      <c r="AP2" s="290"/>
      <c r="AQ2" s="293" t="e">
        <f>#REF!</f>
        <v>#REF!</v>
      </c>
      <c r="AR2" s="294"/>
      <c r="AS2" s="297"/>
      <c r="AT2" s="293" t="e">
        <f>#REF!</f>
        <v>#REF!</v>
      </c>
      <c r="AU2" s="294"/>
      <c r="AV2" s="175" t="s">
        <v>59</v>
      </c>
      <c r="AW2" s="293" t="e">
        <f>#REF!</f>
        <v>#REF!</v>
      </c>
      <c r="AX2" s="294"/>
      <c r="AY2" s="175" t="s">
        <v>59</v>
      </c>
      <c r="AZ2" s="294" t="e">
        <f>#REF!</f>
        <v>#REF!</v>
      </c>
      <c r="BA2" s="294"/>
      <c r="BB2" s="290"/>
      <c r="BC2" s="293" t="e">
        <f>#REF!</f>
        <v>#REF!</v>
      </c>
      <c r="BD2" s="294"/>
      <c r="BE2" s="297"/>
      <c r="BF2" s="293" t="e">
        <f>#REF!</f>
        <v>#REF!</v>
      </c>
      <c r="BG2" s="294"/>
      <c r="BH2" s="175" t="s">
        <v>59</v>
      </c>
      <c r="BI2" s="293" t="e">
        <f>#REF!</f>
        <v>#REF!</v>
      </c>
      <c r="BJ2" s="294"/>
      <c r="BK2" s="290"/>
      <c r="BL2" s="294" t="e">
        <f>#REF!</f>
        <v>#REF!</v>
      </c>
      <c r="BM2" s="294"/>
      <c r="BN2" s="290"/>
      <c r="BO2" s="293" t="e">
        <f>#REF!</f>
        <v>#REF!</v>
      </c>
      <c r="BP2" s="294"/>
      <c r="BQ2" s="290"/>
      <c r="BR2" s="293" t="e">
        <f>#REF!</f>
        <v>#REF!</v>
      </c>
      <c r="BS2" s="294"/>
      <c r="BT2" s="290"/>
      <c r="BU2" s="293" t="e">
        <f>#REF!</f>
        <v>#REF!</v>
      </c>
      <c r="BV2" s="294"/>
      <c r="BW2" s="290"/>
    </row>
    <row r="3" spans="1:75" ht="19.5" customHeight="1" thickBot="1">
      <c r="A3" s="291" t="s">
        <v>40</v>
      </c>
      <c r="B3" s="295"/>
      <c r="C3" s="176" t="s">
        <v>60</v>
      </c>
      <c r="D3" s="295" t="s">
        <v>40</v>
      </c>
      <c r="E3" s="292"/>
      <c r="F3" s="176" t="s">
        <v>46</v>
      </c>
      <c r="G3" s="291" t="s">
        <v>40</v>
      </c>
      <c r="H3" s="292"/>
      <c r="I3" s="176" t="s">
        <v>61</v>
      </c>
      <c r="J3" s="291" t="s">
        <v>40</v>
      </c>
      <c r="K3" s="292"/>
      <c r="L3" s="176" t="s">
        <v>62</v>
      </c>
      <c r="M3" s="291" t="s">
        <v>40</v>
      </c>
      <c r="N3" s="295"/>
      <c r="O3" s="176" t="s">
        <v>60</v>
      </c>
      <c r="P3" s="295" t="s">
        <v>40</v>
      </c>
      <c r="Q3" s="292"/>
      <c r="R3" s="176" t="s">
        <v>46</v>
      </c>
      <c r="S3" s="291" t="s">
        <v>40</v>
      </c>
      <c r="T3" s="292"/>
      <c r="U3" s="176" t="s">
        <v>61</v>
      </c>
      <c r="V3" s="291" t="s">
        <v>40</v>
      </c>
      <c r="W3" s="292"/>
      <c r="X3" s="176" t="s">
        <v>62</v>
      </c>
      <c r="Y3" s="291" t="s">
        <v>40</v>
      </c>
      <c r="Z3" s="295"/>
      <c r="AA3" s="176" t="s">
        <v>60</v>
      </c>
      <c r="AB3" s="295" t="s">
        <v>40</v>
      </c>
      <c r="AC3" s="292"/>
      <c r="AD3" s="176" t="s">
        <v>46</v>
      </c>
      <c r="AE3" s="291" t="s">
        <v>40</v>
      </c>
      <c r="AF3" s="292"/>
      <c r="AG3" s="176" t="s">
        <v>61</v>
      </c>
      <c r="AH3" s="291" t="s">
        <v>40</v>
      </c>
      <c r="AI3" s="292"/>
      <c r="AJ3" s="176" t="s">
        <v>62</v>
      </c>
      <c r="AK3" s="291" t="s">
        <v>40</v>
      </c>
      <c r="AL3" s="295"/>
      <c r="AM3" s="176" t="s">
        <v>60</v>
      </c>
      <c r="AN3" s="295" t="s">
        <v>40</v>
      </c>
      <c r="AO3" s="292"/>
      <c r="AP3" s="176" t="s">
        <v>46</v>
      </c>
      <c r="AQ3" s="291" t="s">
        <v>40</v>
      </c>
      <c r="AR3" s="292"/>
      <c r="AS3" s="176" t="s">
        <v>61</v>
      </c>
      <c r="AT3" s="291" t="s">
        <v>40</v>
      </c>
      <c r="AU3" s="292"/>
      <c r="AV3" s="176" t="s">
        <v>62</v>
      </c>
      <c r="AW3" s="291" t="s">
        <v>40</v>
      </c>
      <c r="AX3" s="295"/>
      <c r="AY3" s="176" t="s">
        <v>60</v>
      </c>
      <c r="AZ3" s="295" t="s">
        <v>40</v>
      </c>
      <c r="BA3" s="292"/>
      <c r="BB3" s="176" t="s">
        <v>46</v>
      </c>
      <c r="BC3" s="291" t="s">
        <v>40</v>
      </c>
      <c r="BD3" s="292"/>
      <c r="BE3" s="176" t="s">
        <v>61</v>
      </c>
      <c r="BF3" s="291" t="s">
        <v>40</v>
      </c>
      <c r="BG3" s="292"/>
      <c r="BH3" s="176" t="s">
        <v>62</v>
      </c>
      <c r="BI3" s="291" t="s">
        <v>40</v>
      </c>
      <c r="BJ3" s="295"/>
      <c r="BK3" s="176" t="s">
        <v>61</v>
      </c>
      <c r="BL3" s="295" t="s">
        <v>40</v>
      </c>
      <c r="BM3" s="292"/>
      <c r="BN3" s="176" t="s">
        <v>61</v>
      </c>
      <c r="BO3" s="291" t="s">
        <v>40</v>
      </c>
      <c r="BP3" s="292"/>
      <c r="BQ3" s="176" t="s">
        <v>61</v>
      </c>
      <c r="BR3" s="291" t="s">
        <v>40</v>
      </c>
      <c r="BS3" s="292"/>
      <c r="BT3" s="176" t="s">
        <v>61</v>
      </c>
      <c r="BU3" s="291" t="s">
        <v>40</v>
      </c>
      <c r="BV3" s="292"/>
      <c r="BW3" s="176" t="s">
        <v>61</v>
      </c>
    </row>
    <row r="4" spans="1:75" ht="19.5" customHeight="1" thickBot="1">
      <c r="A4" s="177" t="s">
        <v>20</v>
      </c>
      <c r="B4" s="178" t="e">
        <f>#REF!</f>
        <v>#REF!</v>
      </c>
      <c r="C4" s="179"/>
      <c r="D4" s="177" t="s">
        <v>20</v>
      </c>
      <c r="E4" s="178" t="e">
        <f aca="true" t="shared" si="0" ref="E4:E9">B4</f>
        <v>#REF!</v>
      </c>
      <c r="F4" s="179"/>
      <c r="G4" s="177" t="s">
        <v>20</v>
      </c>
      <c r="H4" s="178" t="e">
        <f aca="true" t="shared" si="1" ref="H4:H9">B4</f>
        <v>#REF!</v>
      </c>
      <c r="I4" s="179"/>
      <c r="J4" s="177" t="s">
        <v>20</v>
      </c>
      <c r="K4" s="180" t="e">
        <f aca="true" t="shared" si="2" ref="K4:K9">B4</f>
        <v>#REF!</v>
      </c>
      <c r="L4" s="181"/>
      <c r="M4" s="177" t="s">
        <v>20</v>
      </c>
      <c r="N4" s="178" t="e">
        <f>#REF!</f>
        <v>#REF!</v>
      </c>
      <c r="O4" s="179"/>
      <c r="P4" s="177" t="s">
        <v>20</v>
      </c>
      <c r="Q4" s="178" t="e">
        <f aca="true" t="shared" si="3" ref="Q4:Q9">N4</f>
        <v>#REF!</v>
      </c>
      <c r="R4" s="179"/>
      <c r="S4" s="177" t="s">
        <v>20</v>
      </c>
      <c r="T4" s="178" t="e">
        <f aca="true" t="shared" si="4" ref="T4:T9">N4</f>
        <v>#REF!</v>
      </c>
      <c r="U4" s="179"/>
      <c r="V4" s="177" t="s">
        <v>20</v>
      </c>
      <c r="W4" s="180" t="e">
        <f aca="true" t="shared" si="5" ref="W4:W9">N4</f>
        <v>#REF!</v>
      </c>
      <c r="X4" s="181"/>
      <c r="Y4" s="177" t="s">
        <v>20</v>
      </c>
      <c r="Z4" s="178" t="e">
        <f>#REF!</f>
        <v>#REF!</v>
      </c>
      <c r="AA4" s="179"/>
      <c r="AB4" s="177" t="s">
        <v>20</v>
      </c>
      <c r="AC4" s="178" t="e">
        <f aca="true" t="shared" si="6" ref="AC4:AC9">Z4</f>
        <v>#REF!</v>
      </c>
      <c r="AD4" s="179"/>
      <c r="AE4" s="177" t="s">
        <v>20</v>
      </c>
      <c r="AF4" s="178" t="e">
        <f aca="true" t="shared" si="7" ref="AF4:AF9">Z4</f>
        <v>#REF!</v>
      </c>
      <c r="AG4" s="179"/>
      <c r="AH4" s="177" t="s">
        <v>20</v>
      </c>
      <c r="AI4" s="180" t="e">
        <f aca="true" t="shared" si="8" ref="AI4:AI9">Z4</f>
        <v>#REF!</v>
      </c>
      <c r="AJ4" s="181"/>
      <c r="AK4" s="177" t="s">
        <v>20</v>
      </c>
      <c r="AL4" s="178" t="e">
        <f>#REF!</f>
        <v>#REF!</v>
      </c>
      <c r="AM4" s="179"/>
      <c r="AN4" s="177" t="s">
        <v>20</v>
      </c>
      <c r="AO4" s="178" t="e">
        <f aca="true" t="shared" si="9" ref="AO4:AO9">AL4</f>
        <v>#REF!</v>
      </c>
      <c r="AP4" s="179"/>
      <c r="AQ4" s="177" t="s">
        <v>20</v>
      </c>
      <c r="AR4" s="178" t="e">
        <f aca="true" t="shared" si="10" ref="AR4:AR9">AL4</f>
        <v>#REF!</v>
      </c>
      <c r="AS4" s="179"/>
      <c r="AT4" s="177" t="s">
        <v>20</v>
      </c>
      <c r="AU4" s="180" t="e">
        <f aca="true" t="shared" si="11" ref="AU4:AU9">AL4</f>
        <v>#REF!</v>
      </c>
      <c r="AV4" s="181"/>
      <c r="AW4" s="177" t="s">
        <v>20</v>
      </c>
      <c r="AX4" s="178" t="e">
        <f>#REF!</f>
        <v>#REF!</v>
      </c>
      <c r="AY4" s="179"/>
      <c r="AZ4" s="177" t="s">
        <v>20</v>
      </c>
      <c r="BA4" s="178" t="e">
        <f aca="true" t="shared" si="12" ref="BA4:BA9">AX4</f>
        <v>#REF!</v>
      </c>
      <c r="BB4" s="179"/>
      <c r="BC4" s="177" t="s">
        <v>20</v>
      </c>
      <c r="BD4" s="178" t="e">
        <f aca="true" t="shared" si="13" ref="BD4:BD9">AX4</f>
        <v>#REF!</v>
      </c>
      <c r="BE4" s="179"/>
      <c r="BF4" s="177" t="s">
        <v>20</v>
      </c>
      <c r="BG4" s="180" t="e">
        <f aca="true" t="shared" si="14" ref="BG4:BG9">AX4</f>
        <v>#REF!</v>
      </c>
      <c r="BH4" s="181"/>
      <c r="BI4" s="177" t="s">
        <v>20</v>
      </c>
      <c r="BJ4" s="178" t="e">
        <f>#REF!</f>
        <v>#REF!</v>
      </c>
      <c r="BK4" s="179"/>
      <c r="BL4" s="177" t="s">
        <v>20</v>
      </c>
      <c r="BM4" s="178" t="e">
        <f>#REF!</f>
        <v>#REF!</v>
      </c>
      <c r="BN4" s="179"/>
      <c r="BO4" s="177" t="s">
        <v>20</v>
      </c>
      <c r="BP4" s="178" t="e">
        <f>#REF!</f>
        <v>#REF!</v>
      </c>
      <c r="BQ4" s="179"/>
      <c r="BR4" s="177" t="s">
        <v>20</v>
      </c>
      <c r="BS4" s="178" t="e">
        <f>#REF!</f>
        <v>#REF!</v>
      </c>
      <c r="BT4" s="181"/>
      <c r="BU4" s="177" t="s">
        <v>20</v>
      </c>
      <c r="BV4" s="178" t="e">
        <f>#REF!</f>
        <v>#REF!</v>
      </c>
      <c r="BW4" s="181"/>
    </row>
    <row r="5" spans="1:75" ht="19.5" customHeight="1" thickBot="1">
      <c r="A5" s="177" t="s">
        <v>21</v>
      </c>
      <c r="B5" s="178" t="e">
        <f>#REF!</f>
        <v>#REF!</v>
      </c>
      <c r="C5" s="179"/>
      <c r="D5" s="177" t="s">
        <v>21</v>
      </c>
      <c r="E5" s="178" t="e">
        <f t="shared" si="0"/>
        <v>#REF!</v>
      </c>
      <c r="F5" s="179"/>
      <c r="G5" s="177" t="s">
        <v>21</v>
      </c>
      <c r="H5" s="178" t="e">
        <f t="shared" si="1"/>
        <v>#REF!</v>
      </c>
      <c r="I5" s="179"/>
      <c r="J5" s="177" t="s">
        <v>21</v>
      </c>
      <c r="K5" s="180" t="e">
        <f t="shared" si="2"/>
        <v>#REF!</v>
      </c>
      <c r="L5" s="181"/>
      <c r="M5" s="177" t="s">
        <v>21</v>
      </c>
      <c r="N5" s="178" t="e">
        <f>#REF!</f>
        <v>#REF!</v>
      </c>
      <c r="O5" s="179"/>
      <c r="P5" s="177" t="s">
        <v>21</v>
      </c>
      <c r="Q5" s="178" t="e">
        <f t="shared" si="3"/>
        <v>#REF!</v>
      </c>
      <c r="R5" s="179"/>
      <c r="S5" s="177" t="s">
        <v>21</v>
      </c>
      <c r="T5" s="178" t="e">
        <f t="shared" si="4"/>
        <v>#REF!</v>
      </c>
      <c r="U5" s="179"/>
      <c r="V5" s="177" t="s">
        <v>21</v>
      </c>
      <c r="W5" s="180" t="e">
        <f t="shared" si="5"/>
        <v>#REF!</v>
      </c>
      <c r="X5" s="181"/>
      <c r="Y5" s="177" t="s">
        <v>21</v>
      </c>
      <c r="Z5" s="178" t="e">
        <f>#REF!</f>
        <v>#REF!</v>
      </c>
      <c r="AA5" s="179"/>
      <c r="AB5" s="177" t="s">
        <v>21</v>
      </c>
      <c r="AC5" s="178" t="e">
        <f t="shared" si="6"/>
        <v>#REF!</v>
      </c>
      <c r="AD5" s="179"/>
      <c r="AE5" s="177" t="s">
        <v>21</v>
      </c>
      <c r="AF5" s="178" t="e">
        <f t="shared" si="7"/>
        <v>#REF!</v>
      </c>
      <c r="AG5" s="179"/>
      <c r="AH5" s="177" t="s">
        <v>21</v>
      </c>
      <c r="AI5" s="180" t="e">
        <f t="shared" si="8"/>
        <v>#REF!</v>
      </c>
      <c r="AJ5" s="181"/>
      <c r="AK5" s="177" t="s">
        <v>21</v>
      </c>
      <c r="AL5" s="178" t="e">
        <f>#REF!</f>
        <v>#REF!</v>
      </c>
      <c r="AM5" s="179"/>
      <c r="AN5" s="177" t="s">
        <v>21</v>
      </c>
      <c r="AO5" s="178" t="e">
        <f t="shared" si="9"/>
        <v>#REF!</v>
      </c>
      <c r="AP5" s="179"/>
      <c r="AQ5" s="177" t="s">
        <v>21</v>
      </c>
      <c r="AR5" s="178" t="e">
        <f t="shared" si="10"/>
        <v>#REF!</v>
      </c>
      <c r="AS5" s="179"/>
      <c r="AT5" s="177" t="s">
        <v>21</v>
      </c>
      <c r="AU5" s="180" t="e">
        <f t="shared" si="11"/>
        <v>#REF!</v>
      </c>
      <c r="AV5" s="181"/>
      <c r="AW5" s="177" t="s">
        <v>21</v>
      </c>
      <c r="AX5" s="178" t="e">
        <f>#REF!</f>
        <v>#REF!</v>
      </c>
      <c r="AY5" s="179"/>
      <c r="AZ5" s="177" t="s">
        <v>21</v>
      </c>
      <c r="BA5" s="178" t="e">
        <f t="shared" si="12"/>
        <v>#REF!</v>
      </c>
      <c r="BB5" s="179"/>
      <c r="BC5" s="177" t="s">
        <v>21</v>
      </c>
      <c r="BD5" s="178" t="e">
        <f t="shared" si="13"/>
        <v>#REF!</v>
      </c>
      <c r="BE5" s="179"/>
      <c r="BF5" s="177" t="s">
        <v>21</v>
      </c>
      <c r="BG5" s="180" t="e">
        <f t="shared" si="14"/>
        <v>#REF!</v>
      </c>
      <c r="BH5" s="181"/>
      <c r="BI5" s="177" t="s">
        <v>21</v>
      </c>
      <c r="BJ5" s="178" t="e">
        <f>#REF!</f>
        <v>#REF!</v>
      </c>
      <c r="BK5" s="179"/>
      <c r="BL5" s="177" t="s">
        <v>21</v>
      </c>
      <c r="BM5" s="178" t="e">
        <f>#REF!</f>
        <v>#REF!</v>
      </c>
      <c r="BN5" s="179"/>
      <c r="BO5" s="177" t="s">
        <v>21</v>
      </c>
      <c r="BP5" s="178" t="e">
        <f>#REF!</f>
        <v>#REF!</v>
      </c>
      <c r="BQ5" s="179"/>
      <c r="BR5" s="177" t="s">
        <v>21</v>
      </c>
      <c r="BS5" s="178" t="e">
        <f>#REF!</f>
        <v>#REF!</v>
      </c>
      <c r="BT5" s="181"/>
      <c r="BU5" s="177" t="s">
        <v>21</v>
      </c>
      <c r="BV5" s="178" t="e">
        <f>#REF!</f>
        <v>#REF!</v>
      </c>
      <c r="BW5" s="181"/>
    </row>
    <row r="6" spans="1:75" ht="19.5" customHeight="1" thickBot="1">
      <c r="A6" s="177" t="s">
        <v>22</v>
      </c>
      <c r="B6" s="178" t="e">
        <f>#REF!</f>
        <v>#REF!</v>
      </c>
      <c r="C6" s="179"/>
      <c r="D6" s="177" t="s">
        <v>22</v>
      </c>
      <c r="E6" s="178" t="e">
        <f t="shared" si="0"/>
        <v>#REF!</v>
      </c>
      <c r="F6" s="179"/>
      <c r="G6" s="177" t="s">
        <v>22</v>
      </c>
      <c r="H6" s="178" t="e">
        <f t="shared" si="1"/>
        <v>#REF!</v>
      </c>
      <c r="I6" s="179"/>
      <c r="J6" s="177" t="s">
        <v>22</v>
      </c>
      <c r="K6" s="180" t="e">
        <f t="shared" si="2"/>
        <v>#REF!</v>
      </c>
      <c r="L6" s="181"/>
      <c r="M6" s="177" t="s">
        <v>22</v>
      </c>
      <c r="N6" s="178" t="e">
        <f>#REF!</f>
        <v>#REF!</v>
      </c>
      <c r="O6" s="179"/>
      <c r="P6" s="177" t="s">
        <v>22</v>
      </c>
      <c r="Q6" s="178" t="e">
        <f t="shared" si="3"/>
        <v>#REF!</v>
      </c>
      <c r="R6" s="179"/>
      <c r="S6" s="177" t="s">
        <v>22</v>
      </c>
      <c r="T6" s="178" t="e">
        <f t="shared" si="4"/>
        <v>#REF!</v>
      </c>
      <c r="U6" s="179"/>
      <c r="V6" s="177" t="s">
        <v>22</v>
      </c>
      <c r="W6" s="180" t="e">
        <f t="shared" si="5"/>
        <v>#REF!</v>
      </c>
      <c r="X6" s="181"/>
      <c r="Y6" s="177" t="s">
        <v>22</v>
      </c>
      <c r="Z6" s="178" t="e">
        <f>#REF!</f>
        <v>#REF!</v>
      </c>
      <c r="AA6" s="179"/>
      <c r="AB6" s="177" t="s">
        <v>22</v>
      </c>
      <c r="AC6" s="178" t="e">
        <f t="shared" si="6"/>
        <v>#REF!</v>
      </c>
      <c r="AD6" s="179"/>
      <c r="AE6" s="177" t="s">
        <v>22</v>
      </c>
      <c r="AF6" s="178" t="e">
        <f t="shared" si="7"/>
        <v>#REF!</v>
      </c>
      <c r="AG6" s="179"/>
      <c r="AH6" s="177" t="s">
        <v>22</v>
      </c>
      <c r="AI6" s="180" t="e">
        <f t="shared" si="8"/>
        <v>#REF!</v>
      </c>
      <c r="AJ6" s="181"/>
      <c r="AK6" s="177" t="s">
        <v>22</v>
      </c>
      <c r="AL6" s="178" t="e">
        <f>#REF!</f>
        <v>#REF!</v>
      </c>
      <c r="AM6" s="179"/>
      <c r="AN6" s="177" t="s">
        <v>22</v>
      </c>
      <c r="AO6" s="178" t="e">
        <f t="shared" si="9"/>
        <v>#REF!</v>
      </c>
      <c r="AP6" s="179"/>
      <c r="AQ6" s="177" t="s">
        <v>22</v>
      </c>
      <c r="AR6" s="178" t="e">
        <f t="shared" si="10"/>
        <v>#REF!</v>
      </c>
      <c r="AS6" s="179"/>
      <c r="AT6" s="177" t="s">
        <v>22</v>
      </c>
      <c r="AU6" s="180" t="e">
        <f t="shared" si="11"/>
        <v>#REF!</v>
      </c>
      <c r="AV6" s="181"/>
      <c r="AW6" s="177" t="s">
        <v>22</v>
      </c>
      <c r="AX6" s="178" t="e">
        <f>#REF!</f>
        <v>#REF!</v>
      </c>
      <c r="AY6" s="179"/>
      <c r="AZ6" s="177" t="s">
        <v>22</v>
      </c>
      <c r="BA6" s="178" t="e">
        <f t="shared" si="12"/>
        <v>#REF!</v>
      </c>
      <c r="BB6" s="179"/>
      <c r="BC6" s="177" t="s">
        <v>22</v>
      </c>
      <c r="BD6" s="178" t="e">
        <f t="shared" si="13"/>
        <v>#REF!</v>
      </c>
      <c r="BE6" s="179"/>
      <c r="BF6" s="177" t="s">
        <v>22</v>
      </c>
      <c r="BG6" s="180" t="e">
        <f t="shared" si="14"/>
        <v>#REF!</v>
      </c>
      <c r="BH6" s="181"/>
      <c r="BI6" s="177" t="s">
        <v>22</v>
      </c>
      <c r="BJ6" s="178" t="e">
        <f>#REF!</f>
        <v>#REF!</v>
      </c>
      <c r="BK6" s="179"/>
      <c r="BL6" s="177" t="s">
        <v>22</v>
      </c>
      <c r="BM6" s="178" t="e">
        <f>#REF!</f>
        <v>#REF!</v>
      </c>
      <c r="BN6" s="179"/>
      <c r="BO6" s="177" t="s">
        <v>22</v>
      </c>
      <c r="BP6" s="178" t="e">
        <f>#REF!</f>
        <v>#REF!</v>
      </c>
      <c r="BQ6" s="179"/>
      <c r="BR6" s="177" t="s">
        <v>22</v>
      </c>
      <c r="BS6" s="178" t="e">
        <f>#REF!</f>
        <v>#REF!</v>
      </c>
      <c r="BT6" s="181"/>
      <c r="BU6" s="177" t="s">
        <v>22</v>
      </c>
      <c r="BV6" s="178" t="e">
        <f>#REF!</f>
        <v>#REF!</v>
      </c>
      <c r="BW6" s="181"/>
    </row>
    <row r="7" spans="1:75" ht="19.5" customHeight="1" thickBot="1">
      <c r="A7" s="177" t="s">
        <v>28</v>
      </c>
      <c r="B7" s="178" t="e">
        <f>#REF!</f>
        <v>#REF!</v>
      </c>
      <c r="C7" s="179"/>
      <c r="D7" s="177" t="s">
        <v>28</v>
      </c>
      <c r="E7" s="178" t="e">
        <f t="shared" si="0"/>
        <v>#REF!</v>
      </c>
      <c r="F7" s="179"/>
      <c r="G7" s="177" t="s">
        <v>28</v>
      </c>
      <c r="H7" s="178" t="e">
        <f t="shared" si="1"/>
        <v>#REF!</v>
      </c>
      <c r="I7" s="179"/>
      <c r="J7" s="177" t="s">
        <v>28</v>
      </c>
      <c r="K7" s="180" t="e">
        <f t="shared" si="2"/>
        <v>#REF!</v>
      </c>
      <c r="L7" s="181"/>
      <c r="M7" s="177" t="s">
        <v>28</v>
      </c>
      <c r="N7" s="178" t="e">
        <f>#REF!</f>
        <v>#REF!</v>
      </c>
      <c r="O7" s="179"/>
      <c r="P7" s="177" t="s">
        <v>28</v>
      </c>
      <c r="Q7" s="178" t="e">
        <f t="shared" si="3"/>
        <v>#REF!</v>
      </c>
      <c r="R7" s="179"/>
      <c r="S7" s="177" t="s">
        <v>28</v>
      </c>
      <c r="T7" s="178" t="e">
        <f t="shared" si="4"/>
        <v>#REF!</v>
      </c>
      <c r="U7" s="179"/>
      <c r="V7" s="177" t="s">
        <v>28</v>
      </c>
      <c r="W7" s="180" t="e">
        <f t="shared" si="5"/>
        <v>#REF!</v>
      </c>
      <c r="X7" s="181"/>
      <c r="Y7" s="177" t="s">
        <v>28</v>
      </c>
      <c r="Z7" s="178" t="e">
        <f>#REF!</f>
        <v>#REF!</v>
      </c>
      <c r="AA7" s="179"/>
      <c r="AB7" s="177" t="s">
        <v>28</v>
      </c>
      <c r="AC7" s="178" t="e">
        <f t="shared" si="6"/>
        <v>#REF!</v>
      </c>
      <c r="AD7" s="179"/>
      <c r="AE7" s="177" t="s">
        <v>28</v>
      </c>
      <c r="AF7" s="178" t="e">
        <f t="shared" si="7"/>
        <v>#REF!</v>
      </c>
      <c r="AG7" s="179"/>
      <c r="AH7" s="177" t="s">
        <v>28</v>
      </c>
      <c r="AI7" s="180" t="e">
        <f t="shared" si="8"/>
        <v>#REF!</v>
      </c>
      <c r="AJ7" s="181"/>
      <c r="AK7" s="177" t="s">
        <v>28</v>
      </c>
      <c r="AL7" s="178" t="e">
        <f>#REF!</f>
        <v>#REF!</v>
      </c>
      <c r="AM7" s="179"/>
      <c r="AN7" s="177" t="s">
        <v>28</v>
      </c>
      <c r="AO7" s="178" t="e">
        <f t="shared" si="9"/>
        <v>#REF!</v>
      </c>
      <c r="AP7" s="179"/>
      <c r="AQ7" s="177" t="s">
        <v>28</v>
      </c>
      <c r="AR7" s="178" t="e">
        <f t="shared" si="10"/>
        <v>#REF!</v>
      </c>
      <c r="AS7" s="179"/>
      <c r="AT7" s="177" t="s">
        <v>28</v>
      </c>
      <c r="AU7" s="180" t="e">
        <f t="shared" si="11"/>
        <v>#REF!</v>
      </c>
      <c r="AV7" s="181"/>
      <c r="AW7" s="177" t="s">
        <v>28</v>
      </c>
      <c r="AX7" s="178" t="e">
        <f>#REF!</f>
        <v>#REF!</v>
      </c>
      <c r="AY7" s="179"/>
      <c r="AZ7" s="177" t="s">
        <v>28</v>
      </c>
      <c r="BA7" s="178" t="e">
        <f t="shared" si="12"/>
        <v>#REF!</v>
      </c>
      <c r="BB7" s="179"/>
      <c r="BC7" s="177" t="s">
        <v>28</v>
      </c>
      <c r="BD7" s="178" t="e">
        <f t="shared" si="13"/>
        <v>#REF!</v>
      </c>
      <c r="BE7" s="179"/>
      <c r="BF7" s="177" t="s">
        <v>28</v>
      </c>
      <c r="BG7" s="180" t="e">
        <f t="shared" si="14"/>
        <v>#REF!</v>
      </c>
      <c r="BH7" s="181"/>
      <c r="BI7" s="177" t="s">
        <v>28</v>
      </c>
      <c r="BJ7" s="178" t="e">
        <f>#REF!</f>
        <v>#REF!</v>
      </c>
      <c r="BK7" s="179"/>
      <c r="BL7" s="177" t="s">
        <v>28</v>
      </c>
      <c r="BM7" s="178" t="e">
        <f>#REF!</f>
        <v>#REF!</v>
      </c>
      <c r="BN7" s="179"/>
      <c r="BO7" s="177" t="s">
        <v>28</v>
      </c>
      <c r="BP7" s="178" t="e">
        <f>#REF!</f>
        <v>#REF!</v>
      </c>
      <c r="BQ7" s="179"/>
      <c r="BR7" s="177" t="s">
        <v>28</v>
      </c>
      <c r="BS7" s="178" t="e">
        <f>#REF!</f>
        <v>#REF!</v>
      </c>
      <c r="BT7" s="181"/>
      <c r="BU7" s="177" t="s">
        <v>28</v>
      </c>
      <c r="BV7" s="178" t="e">
        <f>#REF!</f>
        <v>#REF!</v>
      </c>
      <c r="BW7" s="181"/>
    </row>
    <row r="8" spans="1:75" ht="19.5" customHeight="1" thickBot="1">
      <c r="A8" s="177" t="s">
        <v>30</v>
      </c>
      <c r="B8" s="178" t="e">
        <f>#REF!</f>
        <v>#REF!</v>
      </c>
      <c r="C8" s="179"/>
      <c r="D8" s="177" t="s">
        <v>30</v>
      </c>
      <c r="E8" s="178" t="e">
        <f t="shared" si="0"/>
        <v>#REF!</v>
      </c>
      <c r="F8" s="179"/>
      <c r="G8" s="177" t="s">
        <v>30</v>
      </c>
      <c r="H8" s="178" t="e">
        <f t="shared" si="1"/>
        <v>#REF!</v>
      </c>
      <c r="I8" s="179"/>
      <c r="J8" s="177" t="s">
        <v>30</v>
      </c>
      <c r="K8" s="180" t="e">
        <f t="shared" si="2"/>
        <v>#REF!</v>
      </c>
      <c r="L8" s="181"/>
      <c r="M8" s="177" t="s">
        <v>30</v>
      </c>
      <c r="N8" s="178" t="e">
        <f>#REF!</f>
        <v>#REF!</v>
      </c>
      <c r="O8" s="179"/>
      <c r="P8" s="177" t="s">
        <v>30</v>
      </c>
      <c r="Q8" s="178" t="e">
        <f t="shared" si="3"/>
        <v>#REF!</v>
      </c>
      <c r="R8" s="179"/>
      <c r="S8" s="177" t="s">
        <v>30</v>
      </c>
      <c r="T8" s="178" t="e">
        <f t="shared" si="4"/>
        <v>#REF!</v>
      </c>
      <c r="U8" s="179"/>
      <c r="V8" s="177" t="s">
        <v>30</v>
      </c>
      <c r="W8" s="180" t="e">
        <f t="shared" si="5"/>
        <v>#REF!</v>
      </c>
      <c r="X8" s="181"/>
      <c r="Y8" s="177" t="s">
        <v>30</v>
      </c>
      <c r="Z8" s="178" t="e">
        <f>#REF!</f>
        <v>#REF!</v>
      </c>
      <c r="AA8" s="179"/>
      <c r="AB8" s="177" t="s">
        <v>30</v>
      </c>
      <c r="AC8" s="178" t="e">
        <f t="shared" si="6"/>
        <v>#REF!</v>
      </c>
      <c r="AD8" s="179"/>
      <c r="AE8" s="177" t="s">
        <v>30</v>
      </c>
      <c r="AF8" s="178" t="e">
        <f t="shared" si="7"/>
        <v>#REF!</v>
      </c>
      <c r="AG8" s="179"/>
      <c r="AH8" s="177" t="s">
        <v>30</v>
      </c>
      <c r="AI8" s="180" t="e">
        <f t="shared" si="8"/>
        <v>#REF!</v>
      </c>
      <c r="AJ8" s="181"/>
      <c r="AK8" s="177" t="s">
        <v>30</v>
      </c>
      <c r="AL8" s="178" t="e">
        <f>#REF!</f>
        <v>#REF!</v>
      </c>
      <c r="AM8" s="179"/>
      <c r="AN8" s="177" t="s">
        <v>30</v>
      </c>
      <c r="AO8" s="178" t="e">
        <f t="shared" si="9"/>
        <v>#REF!</v>
      </c>
      <c r="AP8" s="179"/>
      <c r="AQ8" s="177" t="s">
        <v>30</v>
      </c>
      <c r="AR8" s="178" t="e">
        <f t="shared" si="10"/>
        <v>#REF!</v>
      </c>
      <c r="AS8" s="179"/>
      <c r="AT8" s="177" t="s">
        <v>30</v>
      </c>
      <c r="AU8" s="180" t="e">
        <f t="shared" si="11"/>
        <v>#REF!</v>
      </c>
      <c r="AV8" s="181"/>
      <c r="AW8" s="177" t="s">
        <v>30</v>
      </c>
      <c r="AX8" s="178" t="e">
        <f>#REF!</f>
        <v>#REF!</v>
      </c>
      <c r="AY8" s="179"/>
      <c r="AZ8" s="177" t="s">
        <v>30</v>
      </c>
      <c r="BA8" s="178" t="e">
        <f t="shared" si="12"/>
        <v>#REF!</v>
      </c>
      <c r="BB8" s="179"/>
      <c r="BC8" s="177" t="s">
        <v>30</v>
      </c>
      <c r="BD8" s="178" t="e">
        <f t="shared" si="13"/>
        <v>#REF!</v>
      </c>
      <c r="BE8" s="179"/>
      <c r="BF8" s="177" t="s">
        <v>30</v>
      </c>
      <c r="BG8" s="180" t="e">
        <f t="shared" si="14"/>
        <v>#REF!</v>
      </c>
      <c r="BH8" s="181"/>
      <c r="BI8" s="177" t="s">
        <v>30</v>
      </c>
      <c r="BJ8" s="178" t="e">
        <f>#REF!</f>
        <v>#REF!</v>
      </c>
      <c r="BK8" s="179"/>
      <c r="BL8" s="177" t="s">
        <v>30</v>
      </c>
      <c r="BM8" s="178" t="e">
        <f>#REF!</f>
        <v>#REF!</v>
      </c>
      <c r="BN8" s="179"/>
      <c r="BO8" s="177" t="s">
        <v>30</v>
      </c>
      <c r="BP8" s="178" t="e">
        <f>#REF!</f>
        <v>#REF!</v>
      </c>
      <c r="BQ8" s="179"/>
      <c r="BR8" s="177" t="s">
        <v>30</v>
      </c>
      <c r="BS8" s="178" t="e">
        <f>#REF!</f>
        <v>#REF!</v>
      </c>
      <c r="BT8" s="181"/>
      <c r="BU8" s="177" t="s">
        <v>30</v>
      </c>
      <c r="BV8" s="178" t="e">
        <f>#REF!</f>
        <v>#REF!</v>
      </c>
      <c r="BW8" s="181"/>
    </row>
    <row r="9" spans="1:75" ht="19.5" customHeight="1" thickBot="1">
      <c r="A9" s="177" t="s">
        <v>36</v>
      </c>
      <c r="B9" s="178" t="e">
        <f>#REF!</f>
        <v>#REF!</v>
      </c>
      <c r="C9" s="179"/>
      <c r="D9" s="177" t="s">
        <v>36</v>
      </c>
      <c r="E9" s="178" t="e">
        <f t="shared" si="0"/>
        <v>#REF!</v>
      </c>
      <c r="F9" s="179"/>
      <c r="G9" s="177" t="s">
        <v>36</v>
      </c>
      <c r="H9" s="178" t="e">
        <f t="shared" si="1"/>
        <v>#REF!</v>
      </c>
      <c r="I9" s="179"/>
      <c r="J9" s="177" t="s">
        <v>36</v>
      </c>
      <c r="K9" s="180" t="e">
        <f t="shared" si="2"/>
        <v>#REF!</v>
      </c>
      <c r="L9" s="181"/>
      <c r="M9" s="177" t="s">
        <v>36</v>
      </c>
      <c r="N9" s="178" t="e">
        <f>#REF!</f>
        <v>#REF!</v>
      </c>
      <c r="O9" s="179"/>
      <c r="P9" s="177" t="s">
        <v>36</v>
      </c>
      <c r="Q9" s="178" t="e">
        <f t="shared" si="3"/>
        <v>#REF!</v>
      </c>
      <c r="R9" s="179"/>
      <c r="S9" s="177" t="s">
        <v>36</v>
      </c>
      <c r="T9" s="178" t="e">
        <f t="shared" si="4"/>
        <v>#REF!</v>
      </c>
      <c r="U9" s="179"/>
      <c r="V9" s="177" t="s">
        <v>36</v>
      </c>
      <c r="W9" s="180" t="e">
        <f t="shared" si="5"/>
        <v>#REF!</v>
      </c>
      <c r="X9" s="181"/>
      <c r="Y9" s="177" t="s">
        <v>36</v>
      </c>
      <c r="Z9" s="178" t="e">
        <f>#REF!</f>
        <v>#REF!</v>
      </c>
      <c r="AA9" s="179"/>
      <c r="AB9" s="177" t="s">
        <v>36</v>
      </c>
      <c r="AC9" s="178" t="e">
        <f t="shared" si="6"/>
        <v>#REF!</v>
      </c>
      <c r="AD9" s="179"/>
      <c r="AE9" s="177" t="s">
        <v>36</v>
      </c>
      <c r="AF9" s="178" t="e">
        <f t="shared" si="7"/>
        <v>#REF!</v>
      </c>
      <c r="AG9" s="179"/>
      <c r="AH9" s="177" t="s">
        <v>36</v>
      </c>
      <c r="AI9" s="180" t="e">
        <f t="shared" si="8"/>
        <v>#REF!</v>
      </c>
      <c r="AJ9" s="181"/>
      <c r="AK9" s="177" t="s">
        <v>36</v>
      </c>
      <c r="AL9" s="178" t="e">
        <f>#REF!</f>
        <v>#REF!</v>
      </c>
      <c r="AM9" s="179"/>
      <c r="AN9" s="177" t="s">
        <v>36</v>
      </c>
      <c r="AO9" s="178" t="e">
        <f t="shared" si="9"/>
        <v>#REF!</v>
      </c>
      <c r="AP9" s="179"/>
      <c r="AQ9" s="177" t="s">
        <v>36</v>
      </c>
      <c r="AR9" s="178" t="e">
        <f t="shared" si="10"/>
        <v>#REF!</v>
      </c>
      <c r="AS9" s="179"/>
      <c r="AT9" s="177" t="s">
        <v>36</v>
      </c>
      <c r="AU9" s="180" t="e">
        <f t="shared" si="11"/>
        <v>#REF!</v>
      </c>
      <c r="AV9" s="181"/>
      <c r="AW9" s="177" t="s">
        <v>36</v>
      </c>
      <c r="AX9" s="178" t="e">
        <f>#REF!</f>
        <v>#REF!</v>
      </c>
      <c r="AY9" s="179"/>
      <c r="AZ9" s="177" t="s">
        <v>36</v>
      </c>
      <c r="BA9" s="178" t="e">
        <f t="shared" si="12"/>
        <v>#REF!</v>
      </c>
      <c r="BB9" s="179"/>
      <c r="BC9" s="177" t="s">
        <v>36</v>
      </c>
      <c r="BD9" s="178" t="e">
        <f t="shared" si="13"/>
        <v>#REF!</v>
      </c>
      <c r="BE9" s="179"/>
      <c r="BF9" s="177" t="s">
        <v>36</v>
      </c>
      <c r="BG9" s="180" t="e">
        <f t="shared" si="14"/>
        <v>#REF!</v>
      </c>
      <c r="BH9" s="181"/>
      <c r="BI9" s="177" t="s">
        <v>36</v>
      </c>
      <c r="BJ9" s="178" t="e">
        <f>#REF!</f>
        <v>#REF!</v>
      </c>
      <c r="BK9" s="179"/>
      <c r="BL9" s="177" t="s">
        <v>36</v>
      </c>
      <c r="BM9" s="178" t="e">
        <f>#REF!</f>
        <v>#REF!</v>
      </c>
      <c r="BN9" s="179"/>
      <c r="BO9" s="177" t="s">
        <v>36</v>
      </c>
      <c r="BP9" s="178" t="e">
        <f>#REF!</f>
        <v>#REF!</v>
      </c>
      <c r="BQ9" s="179"/>
      <c r="BR9" s="177" t="s">
        <v>36</v>
      </c>
      <c r="BS9" s="178" t="e">
        <f>#REF!</f>
        <v>#REF!</v>
      </c>
      <c r="BT9" s="181"/>
      <c r="BU9" s="177" t="s">
        <v>36</v>
      </c>
      <c r="BV9" s="178" t="e">
        <f>#REF!</f>
        <v>#REF!</v>
      </c>
      <c r="BW9" s="181"/>
    </row>
    <row r="10" spans="1:75" s="160" customFormat="1" ht="14.25" customHeight="1" thickBot="1">
      <c r="A10" s="182"/>
      <c r="B10" s="183"/>
      <c r="C10" s="184"/>
      <c r="D10" s="159"/>
      <c r="E10" s="159"/>
      <c r="F10" s="159"/>
      <c r="G10" s="159"/>
      <c r="H10" s="159"/>
      <c r="I10" s="159"/>
      <c r="J10" s="159"/>
      <c r="K10" s="159"/>
      <c r="L10" s="185"/>
      <c r="M10" s="182"/>
      <c r="N10" s="183"/>
      <c r="O10" s="184"/>
      <c r="P10" s="159"/>
      <c r="Q10" s="159"/>
      <c r="R10" s="159"/>
      <c r="S10" s="159"/>
      <c r="T10" s="159"/>
      <c r="U10" s="159"/>
      <c r="V10" s="159"/>
      <c r="W10" s="159"/>
      <c r="X10" s="185"/>
      <c r="Y10" s="182"/>
      <c r="Z10" s="183"/>
      <c r="AA10" s="184"/>
      <c r="AB10" s="159"/>
      <c r="AC10" s="159"/>
      <c r="AD10" s="159"/>
      <c r="AE10" s="159"/>
      <c r="AF10" s="159"/>
      <c r="AG10" s="159"/>
      <c r="AH10" s="159"/>
      <c r="AI10" s="159"/>
      <c r="AJ10" s="185"/>
      <c r="AK10" s="182"/>
      <c r="AL10" s="183"/>
      <c r="AM10" s="184"/>
      <c r="AN10" s="159"/>
      <c r="AO10" s="159"/>
      <c r="AP10" s="159"/>
      <c r="AQ10" s="159"/>
      <c r="AR10" s="159"/>
      <c r="AS10" s="159"/>
      <c r="AT10" s="159"/>
      <c r="AU10" s="159"/>
      <c r="AV10" s="185"/>
      <c r="AW10" s="182"/>
      <c r="AX10" s="183"/>
      <c r="AY10" s="184"/>
      <c r="AZ10" s="159"/>
      <c r="BA10" s="159"/>
      <c r="BB10" s="159"/>
      <c r="BC10" s="159"/>
      <c r="BD10" s="159"/>
      <c r="BE10" s="159"/>
      <c r="BF10" s="159"/>
      <c r="BG10" s="159"/>
      <c r="BH10" s="185"/>
      <c r="BI10" s="182"/>
      <c r="BJ10" s="183"/>
      <c r="BK10" s="184"/>
      <c r="BL10" s="159"/>
      <c r="BM10" s="159"/>
      <c r="BN10" s="159"/>
      <c r="BO10" s="159"/>
      <c r="BP10" s="159"/>
      <c r="BQ10" s="159"/>
      <c r="BR10" s="159"/>
      <c r="BS10" s="159"/>
      <c r="BT10" s="185"/>
      <c r="BU10" s="159"/>
      <c r="BV10" s="159"/>
      <c r="BW10" s="185"/>
    </row>
    <row r="11" spans="1:75" ht="19.5" customHeight="1" thickBot="1">
      <c r="A11" s="173">
        <v>2</v>
      </c>
      <c r="B11" s="161" t="s">
        <v>56</v>
      </c>
      <c r="C11" s="174">
        <v>100</v>
      </c>
      <c r="D11" s="172">
        <v>2</v>
      </c>
      <c r="E11" s="161" t="s">
        <v>56</v>
      </c>
      <c r="F11" s="289" t="s">
        <v>57</v>
      </c>
      <c r="G11" s="173">
        <v>2</v>
      </c>
      <c r="H11" s="161" t="s">
        <v>56</v>
      </c>
      <c r="I11" s="296" t="s">
        <v>58</v>
      </c>
      <c r="J11" s="173">
        <v>2</v>
      </c>
      <c r="K11" s="161" t="s">
        <v>56</v>
      </c>
      <c r="L11" s="174">
        <v>800</v>
      </c>
      <c r="M11" s="173">
        <v>5</v>
      </c>
      <c r="N11" s="161" t="s">
        <v>56</v>
      </c>
      <c r="O11" s="174">
        <v>100</v>
      </c>
      <c r="P11" s="172">
        <v>5</v>
      </c>
      <c r="Q11" s="161" t="s">
        <v>56</v>
      </c>
      <c r="R11" s="289" t="s">
        <v>57</v>
      </c>
      <c r="S11" s="173">
        <v>5</v>
      </c>
      <c r="T11" s="161" t="s">
        <v>56</v>
      </c>
      <c r="U11" s="296" t="s">
        <v>58</v>
      </c>
      <c r="V11" s="173">
        <v>5</v>
      </c>
      <c r="W11" s="161" t="s">
        <v>56</v>
      </c>
      <c r="X11" s="174">
        <v>800</v>
      </c>
      <c r="Y11" s="173">
        <v>8</v>
      </c>
      <c r="Z11" s="161" t="s">
        <v>56</v>
      </c>
      <c r="AA11" s="174">
        <v>100</v>
      </c>
      <c r="AB11" s="172">
        <v>8</v>
      </c>
      <c r="AC11" s="161" t="s">
        <v>56</v>
      </c>
      <c r="AD11" s="289" t="s">
        <v>57</v>
      </c>
      <c r="AE11" s="173">
        <v>8</v>
      </c>
      <c r="AF11" s="161" t="s">
        <v>56</v>
      </c>
      <c r="AG11" s="296" t="s">
        <v>58</v>
      </c>
      <c r="AH11" s="173">
        <v>8</v>
      </c>
      <c r="AI11" s="161" t="s">
        <v>56</v>
      </c>
      <c r="AJ11" s="174">
        <v>800</v>
      </c>
      <c r="AK11" s="173">
        <v>11</v>
      </c>
      <c r="AL11" s="161" t="s">
        <v>56</v>
      </c>
      <c r="AM11" s="174">
        <v>100</v>
      </c>
      <c r="AN11" s="172">
        <v>11</v>
      </c>
      <c r="AO11" s="161" t="s">
        <v>56</v>
      </c>
      <c r="AP11" s="289" t="s">
        <v>57</v>
      </c>
      <c r="AQ11" s="173">
        <v>11</v>
      </c>
      <c r="AR11" s="161" t="s">
        <v>56</v>
      </c>
      <c r="AS11" s="296" t="s">
        <v>58</v>
      </c>
      <c r="AT11" s="173">
        <v>11</v>
      </c>
      <c r="AU11" s="161" t="s">
        <v>56</v>
      </c>
      <c r="AV11" s="174">
        <v>800</v>
      </c>
      <c r="AW11" s="173">
        <v>14</v>
      </c>
      <c r="AX11" s="161" t="s">
        <v>56</v>
      </c>
      <c r="AY11" s="174">
        <v>100</v>
      </c>
      <c r="AZ11" s="172">
        <v>14</v>
      </c>
      <c r="BA11" s="161" t="s">
        <v>56</v>
      </c>
      <c r="BB11" s="289" t="s">
        <v>57</v>
      </c>
      <c r="BC11" s="173">
        <v>14</v>
      </c>
      <c r="BD11" s="161" t="s">
        <v>56</v>
      </c>
      <c r="BE11" s="296" t="s">
        <v>58</v>
      </c>
      <c r="BF11" s="173">
        <v>14</v>
      </c>
      <c r="BG11" s="161" t="s">
        <v>56</v>
      </c>
      <c r="BH11" s="174">
        <v>800</v>
      </c>
      <c r="BI11" s="173">
        <v>2</v>
      </c>
      <c r="BJ11" s="161" t="s">
        <v>56</v>
      </c>
      <c r="BK11" s="289" t="s">
        <v>63</v>
      </c>
      <c r="BL11" s="172">
        <v>5</v>
      </c>
      <c r="BM11" s="161" t="s">
        <v>56</v>
      </c>
      <c r="BN11" s="289" t="s">
        <v>63</v>
      </c>
      <c r="BO11" s="173">
        <v>8</v>
      </c>
      <c r="BP11" s="161" t="s">
        <v>56</v>
      </c>
      <c r="BQ11" s="289" t="s">
        <v>63</v>
      </c>
      <c r="BR11" s="173">
        <v>11</v>
      </c>
      <c r="BS11" s="161" t="s">
        <v>56</v>
      </c>
      <c r="BT11" s="289" t="s">
        <v>63</v>
      </c>
      <c r="BU11" s="173">
        <v>14</v>
      </c>
      <c r="BV11" s="161" t="s">
        <v>56</v>
      </c>
      <c r="BW11" s="289" t="s">
        <v>63</v>
      </c>
    </row>
    <row r="12" spans="1:75" ht="19.5" customHeight="1" thickBot="1">
      <c r="A12" s="293" t="e">
        <f>#REF!</f>
        <v>#REF!</v>
      </c>
      <c r="B12" s="294"/>
      <c r="C12" s="175" t="s">
        <v>59</v>
      </c>
      <c r="D12" s="294" t="e">
        <f>#REF!</f>
        <v>#REF!</v>
      </c>
      <c r="E12" s="294"/>
      <c r="F12" s="290"/>
      <c r="G12" s="293" t="e">
        <f>#REF!</f>
        <v>#REF!</v>
      </c>
      <c r="H12" s="294"/>
      <c r="I12" s="297"/>
      <c r="J12" s="293" t="e">
        <f>#REF!</f>
        <v>#REF!</v>
      </c>
      <c r="K12" s="294"/>
      <c r="L12" s="175" t="s">
        <v>59</v>
      </c>
      <c r="M12" s="293" t="e">
        <f>#REF!</f>
        <v>#REF!</v>
      </c>
      <c r="N12" s="294"/>
      <c r="O12" s="175" t="s">
        <v>59</v>
      </c>
      <c r="P12" s="294" t="e">
        <f>#REF!</f>
        <v>#REF!</v>
      </c>
      <c r="Q12" s="294"/>
      <c r="R12" s="290"/>
      <c r="S12" s="293" t="e">
        <f>#REF!</f>
        <v>#REF!</v>
      </c>
      <c r="T12" s="294"/>
      <c r="U12" s="297"/>
      <c r="V12" s="293" t="e">
        <f>#REF!</f>
        <v>#REF!</v>
      </c>
      <c r="W12" s="294"/>
      <c r="X12" s="175" t="s">
        <v>59</v>
      </c>
      <c r="Y12" s="293" t="e">
        <f>#REF!</f>
        <v>#REF!</v>
      </c>
      <c r="Z12" s="294"/>
      <c r="AA12" s="175" t="s">
        <v>59</v>
      </c>
      <c r="AB12" s="294" t="e">
        <f>#REF!</f>
        <v>#REF!</v>
      </c>
      <c r="AC12" s="294"/>
      <c r="AD12" s="290"/>
      <c r="AE12" s="293" t="e">
        <f>#REF!</f>
        <v>#REF!</v>
      </c>
      <c r="AF12" s="294"/>
      <c r="AG12" s="297"/>
      <c r="AH12" s="293" t="e">
        <f>#REF!</f>
        <v>#REF!</v>
      </c>
      <c r="AI12" s="294"/>
      <c r="AJ12" s="175" t="s">
        <v>59</v>
      </c>
      <c r="AK12" s="293" t="e">
        <f>#REF!</f>
        <v>#REF!</v>
      </c>
      <c r="AL12" s="294"/>
      <c r="AM12" s="175" t="s">
        <v>59</v>
      </c>
      <c r="AN12" s="294" t="e">
        <f>#REF!</f>
        <v>#REF!</v>
      </c>
      <c r="AO12" s="294"/>
      <c r="AP12" s="290"/>
      <c r="AQ12" s="293" t="e">
        <f>#REF!</f>
        <v>#REF!</v>
      </c>
      <c r="AR12" s="294"/>
      <c r="AS12" s="297"/>
      <c r="AT12" s="293" t="e">
        <f>#REF!</f>
        <v>#REF!</v>
      </c>
      <c r="AU12" s="294"/>
      <c r="AV12" s="175" t="s">
        <v>59</v>
      </c>
      <c r="AW12" s="293" t="e">
        <f>#REF!</f>
        <v>#REF!</v>
      </c>
      <c r="AX12" s="294"/>
      <c r="AY12" s="175" t="s">
        <v>59</v>
      </c>
      <c r="AZ12" s="294" t="e">
        <f>#REF!</f>
        <v>#REF!</v>
      </c>
      <c r="BA12" s="294"/>
      <c r="BB12" s="290"/>
      <c r="BC12" s="293" t="e">
        <f>#REF!</f>
        <v>#REF!</v>
      </c>
      <c r="BD12" s="294"/>
      <c r="BE12" s="297"/>
      <c r="BF12" s="293" t="e">
        <f>#REF!</f>
        <v>#REF!</v>
      </c>
      <c r="BG12" s="294"/>
      <c r="BH12" s="175" t="s">
        <v>59</v>
      </c>
      <c r="BI12" s="293" t="e">
        <f>#REF!</f>
        <v>#REF!</v>
      </c>
      <c r="BJ12" s="294"/>
      <c r="BK12" s="290"/>
      <c r="BL12" s="294" t="e">
        <f>#REF!</f>
        <v>#REF!</v>
      </c>
      <c r="BM12" s="294"/>
      <c r="BN12" s="290"/>
      <c r="BO12" s="293" t="e">
        <f>#REF!</f>
        <v>#REF!</v>
      </c>
      <c r="BP12" s="294"/>
      <c r="BQ12" s="290"/>
      <c r="BR12" s="293" t="e">
        <f>#REF!</f>
        <v>#REF!</v>
      </c>
      <c r="BS12" s="294"/>
      <c r="BT12" s="290"/>
      <c r="BU12" s="293" t="e">
        <f>#REF!</f>
        <v>#REF!</v>
      </c>
      <c r="BV12" s="294"/>
      <c r="BW12" s="290"/>
    </row>
    <row r="13" spans="1:75" ht="19.5" customHeight="1" thickBot="1">
      <c r="A13" s="291" t="s">
        <v>40</v>
      </c>
      <c r="B13" s="295"/>
      <c r="C13" s="176" t="s">
        <v>60</v>
      </c>
      <c r="D13" s="295" t="s">
        <v>40</v>
      </c>
      <c r="E13" s="292"/>
      <c r="F13" s="176" t="s">
        <v>46</v>
      </c>
      <c r="G13" s="291" t="s">
        <v>40</v>
      </c>
      <c r="H13" s="292"/>
      <c r="I13" s="176" t="s">
        <v>61</v>
      </c>
      <c r="J13" s="291" t="s">
        <v>40</v>
      </c>
      <c r="K13" s="292"/>
      <c r="L13" s="176" t="s">
        <v>62</v>
      </c>
      <c r="M13" s="291" t="s">
        <v>40</v>
      </c>
      <c r="N13" s="295"/>
      <c r="O13" s="176" t="s">
        <v>60</v>
      </c>
      <c r="P13" s="295" t="s">
        <v>40</v>
      </c>
      <c r="Q13" s="292"/>
      <c r="R13" s="176" t="s">
        <v>46</v>
      </c>
      <c r="S13" s="291" t="s">
        <v>40</v>
      </c>
      <c r="T13" s="292"/>
      <c r="U13" s="176" t="s">
        <v>61</v>
      </c>
      <c r="V13" s="291" t="s">
        <v>40</v>
      </c>
      <c r="W13" s="292"/>
      <c r="X13" s="176" t="s">
        <v>62</v>
      </c>
      <c r="Y13" s="291" t="s">
        <v>40</v>
      </c>
      <c r="Z13" s="295"/>
      <c r="AA13" s="176" t="s">
        <v>60</v>
      </c>
      <c r="AB13" s="295" t="s">
        <v>40</v>
      </c>
      <c r="AC13" s="292"/>
      <c r="AD13" s="176" t="s">
        <v>46</v>
      </c>
      <c r="AE13" s="291" t="s">
        <v>40</v>
      </c>
      <c r="AF13" s="292"/>
      <c r="AG13" s="176" t="s">
        <v>61</v>
      </c>
      <c r="AH13" s="291" t="s">
        <v>40</v>
      </c>
      <c r="AI13" s="292"/>
      <c r="AJ13" s="176" t="s">
        <v>62</v>
      </c>
      <c r="AK13" s="291" t="s">
        <v>40</v>
      </c>
      <c r="AL13" s="295"/>
      <c r="AM13" s="176" t="s">
        <v>60</v>
      </c>
      <c r="AN13" s="295" t="s">
        <v>40</v>
      </c>
      <c r="AO13" s="292"/>
      <c r="AP13" s="176" t="s">
        <v>46</v>
      </c>
      <c r="AQ13" s="291" t="s">
        <v>40</v>
      </c>
      <c r="AR13" s="292"/>
      <c r="AS13" s="176" t="s">
        <v>61</v>
      </c>
      <c r="AT13" s="291" t="s">
        <v>40</v>
      </c>
      <c r="AU13" s="292"/>
      <c r="AV13" s="176" t="s">
        <v>62</v>
      </c>
      <c r="AW13" s="291" t="s">
        <v>40</v>
      </c>
      <c r="AX13" s="295"/>
      <c r="AY13" s="176" t="s">
        <v>60</v>
      </c>
      <c r="AZ13" s="295" t="s">
        <v>40</v>
      </c>
      <c r="BA13" s="292"/>
      <c r="BB13" s="176" t="s">
        <v>46</v>
      </c>
      <c r="BC13" s="291" t="s">
        <v>40</v>
      </c>
      <c r="BD13" s="292"/>
      <c r="BE13" s="176" t="s">
        <v>61</v>
      </c>
      <c r="BF13" s="291" t="s">
        <v>40</v>
      </c>
      <c r="BG13" s="292"/>
      <c r="BH13" s="176" t="s">
        <v>62</v>
      </c>
      <c r="BI13" s="291" t="s">
        <v>40</v>
      </c>
      <c r="BJ13" s="295"/>
      <c r="BK13" s="176" t="s">
        <v>61</v>
      </c>
      <c r="BL13" s="295" t="s">
        <v>40</v>
      </c>
      <c r="BM13" s="292"/>
      <c r="BN13" s="176" t="s">
        <v>61</v>
      </c>
      <c r="BO13" s="291" t="s">
        <v>40</v>
      </c>
      <c r="BP13" s="292"/>
      <c r="BQ13" s="176" t="s">
        <v>61</v>
      </c>
      <c r="BR13" s="291" t="s">
        <v>40</v>
      </c>
      <c r="BS13" s="292"/>
      <c r="BT13" s="176" t="s">
        <v>61</v>
      </c>
      <c r="BU13" s="291" t="s">
        <v>40</v>
      </c>
      <c r="BV13" s="292"/>
      <c r="BW13" s="176" t="s">
        <v>61</v>
      </c>
    </row>
    <row r="14" spans="1:75" ht="19.5" customHeight="1" thickBot="1">
      <c r="A14" s="177" t="s">
        <v>20</v>
      </c>
      <c r="B14" s="178" t="e">
        <f>#REF!</f>
        <v>#REF!</v>
      </c>
      <c r="C14" s="179"/>
      <c r="D14" s="177" t="s">
        <v>20</v>
      </c>
      <c r="E14" s="178" t="e">
        <f aca="true" t="shared" si="15" ref="E14:E19">B14</f>
        <v>#REF!</v>
      </c>
      <c r="F14" s="179"/>
      <c r="G14" s="177" t="s">
        <v>20</v>
      </c>
      <c r="H14" s="178" t="e">
        <f aca="true" t="shared" si="16" ref="H14:H19">B14</f>
        <v>#REF!</v>
      </c>
      <c r="I14" s="179"/>
      <c r="J14" s="177" t="s">
        <v>20</v>
      </c>
      <c r="K14" s="180" t="e">
        <f aca="true" t="shared" si="17" ref="K14:K19">B14</f>
        <v>#REF!</v>
      </c>
      <c r="L14" s="181"/>
      <c r="M14" s="177" t="s">
        <v>20</v>
      </c>
      <c r="N14" s="178" t="e">
        <f>#REF!</f>
        <v>#REF!</v>
      </c>
      <c r="O14" s="179"/>
      <c r="P14" s="177" t="s">
        <v>20</v>
      </c>
      <c r="Q14" s="178" t="e">
        <f aca="true" t="shared" si="18" ref="Q14:Q19">N14</f>
        <v>#REF!</v>
      </c>
      <c r="R14" s="179"/>
      <c r="S14" s="177" t="s">
        <v>20</v>
      </c>
      <c r="T14" s="178" t="e">
        <f aca="true" t="shared" si="19" ref="T14:T19">N14</f>
        <v>#REF!</v>
      </c>
      <c r="U14" s="179"/>
      <c r="V14" s="177" t="s">
        <v>20</v>
      </c>
      <c r="W14" s="180" t="e">
        <f aca="true" t="shared" si="20" ref="W14:W19">N14</f>
        <v>#REF!</v>
      </c>
      <c r="X14" s="181"/>
      <c r="Y14" s="177" t="s">
        <v>20</v>
      </c>
      <c r="Z14" s="178" t="e">
        <f>#REF!</f>
        <v>#REF!</v>
      </c>
      <c r="AA14" s="179"/>
      <c r="AB14" s="177" t="s">
        <v>20</v>
      </c>
      <c r="AC14" s="178" t="e">
        <f aca="true" t="shared" si="21" ref="AC14:AC19">Z14</f>
        <v>#REF!</v>
      </c>
      <c r="AD14" s="179"/>
      <c r="AE14" s="177" t="s">
        <v>20</v>
      </c>
      <c r="AF14" s="178" t="e">
        <f aca="true" t="shared" si="22" ref="AF14:AF19">Z14</f>
        <v>#REF!</v>
      </c>
      <c r="AG14" s="179"/>
      <c r="AH14" s="177" t="s">
        <v>20</v>
      </c>
      <c r="AI14" s="180" t="e">
        <f aca="true" t="shared" si="23" ref="AI14:AI19">Z14</f>
        <v>#REF!</v>
      </c>
      <c r="AJ14" s="181"/>
      <c r="AK14" s="177" t="s">
        <v>20</v>
      </c>
      <c r="AL14" s="178" t="e">
        <f>#REF!</f>
        <v>#REF!</v>
      </c>
      <c r="AM14" s="179"/>
      <c r="AN14" s="177" t="s">
        <v>20</v>
      </c>
      <c r="AO14" s="178" t="e">
        <f aca="true" t="shared" si="24" ref="AO14:AO19">AL14</f>
        <v>#REF!</v>
      </c>
      <c r="AP14" s="179"/>
      <c r="AQ14" s="177" t="s">
        <v>20</v>
      </c>
      <c r="AR14" s="178" t="e">
        <f aca="true" t="shared" si="25" ref="AR14:AR19">AL14</f>
        <v>#REF!</v>
      </c>
      <c r="AS14" s="179"/>
      <c r="AT14" s="177" t="s">
        <v>20</v>
      </c>
      <c r="AU14" s="180" t="e">
        <f aca="true" t="shared" si="26" ref="AU14:AU19">AL14</f>
        <v>#REF!</v>
      </c>
      <c r="AV14" s="181"/>
      <c r="AW14" s="177" t="s">
        <v>20</v>
      </c>
      <c r="AX14" s="178" t="e">
        <f>#REF!</f>
        <v>#REF!</v>
      </c>
      <c r="AY14" s="179"/>
      <c r="AZ14" s="177" t="s">
        <v>20</v>
      </c>
      <c r="BA14" s="178" t="e">
        <f aca="true" t="shared" si="27" ref="BA14:BA19">AX14</f>
        <v>#REF!</v>
      </c>
      <c r="BB14" s="179"/>
      <c r="BC14" s="177" t="s">
        <v>20</v>
      </c>
      <c r="BD14" s="178" t="e">
        <f aca="true" t="shared" si="28" ref="BD14:BD19">AX14</f>
        <v>#REF!</v>
      </c>
      <c r="BE14" s="179"/>
      <c r="BF14" s="177" t="s">
        <v>20</v>
      </c>
      <c r="BG14" s="180" t="e">
        <f aca="true" t="shared" si="29" ref="BG14:BG19">AX14</f>
        <v>#REF!</v>
      </c>
      <c r="BH14" s="181"/>
      <c r="BI14" s="177" t="s">
        <v>20</v>
      </c>
      <c r="BJ14" s="178" t="e">
        <f>#REF!</f>
        <v>#REF!</v>
      </c>
      <c r="BK14" s="179"/>
      <c r="BL14" s="177" t="s">
        <v>20</v>
      </c>
      <c r="BM14" s="178" t="e">
        <f>#REF!</f>
        <v>#REF!</v>
      </c>
      <c r="BN14" s="179"/>
      <c r="BO14" s="177" t="s">
        <v>20</v>
      </c>
      <c r="BP14" s="178" t="e">
        <f>#REF!</f>
        <v>#REF!</v>
      </c>
      <c r="BQ14" s="179"/>
      <c r="BR14" s="177" t="s">
        <v>20</v>
      </c>
      <c r="BS14" s="178" t="e">
        <f>#REF!</f>
        <v>#REF!</v>
      </c>
      <c r="BT14" s="181"/>
      <c r="BU14" s="177" t="s">
        <v>20</v>
      </c>
      <c r="BV14" s="178" t="e">
        <f>#REF!</f>
        <v>#REF!</v>
      </c>
      <c r="BW14" s="181"/>
    </row>
    <row r="15" spans="1:75" ht="19.5" customHeight="1" thickBot="1">
      <c r="A15" s="177" t="s">
        <v>21</v>
      </c>
      <c r="B15" s="178" t="e">
        <f>#REF!</f>
        <v>#REF!</v>
      </c>
      <c r="C15" s="179"/>
      <c r="D15" s="177" t="s">
        <v>21</v>
      </c>
      <c r="E15" s="178" t="e">
        <f t="shared" si="15"/>
        <v>#REF!</v>
      </c>
      <c r="F15" s="179"/>
      <c r="G15" s="177" t="s">
        <v>21</v>
      </c>
      <c r="H15" s="178" t="e">
        <f t="shared" si="16"/>
        <v>#REF!</v>
      </c>
      <c r="I15" s="179"/>
      <c r="J15" s="177" t="s">
        <v>21</v>
      </c>
      <c r="K15" s="180" t="e">
        <f t="shared" si="17"/>
        <v>#REF!</v>
      </c>
      <c r="L15" s="181"/>
      <c r="M15" s="177" t="s">
        <v>21</v>
      </c>
      <c r="N15" s="178" t="e">
        <f>#REF!</f>
        <v>#REF!</v>
      </c>
      <c r="O15" s="179"/>
      <c r="P15" s="177" t="s">
        <v>21</v>
      </c>
      <c r="Q15" s="178" t="e">
        <f t="shared" si="18"/>
        <v>#REF!</v>
      </c>
      <c r="R15" s="179"/>
      <c r="S15" s="177" t="s">
        <v>21</v>
      </c>
      <c r="T15" s="178" t="e">
        <f t="shared" si="19"/>
        <v>#REF!</v>
      </c>
      <c r="U15" s="179"/>
      <c r="V15" s="177" t="s">
        <v>21</v>
      </c>
      <c r="W15" s="180" t="e">
        <f t="shared" si="20"/>
        <v>#REF!</v>
      </c>
      <c r="X15" s="181"/>
      <c r="Y15" s="177" t="s">
        <v>21</v>
      </c>
      <c r="Z15" s="178" t="e">
        <f>#REF!</f>
        <v>#REF!</v>
      </c>
      <c r="AA15" s="179"/>
      <c r="AB15" s="177" t="s">
        <v>21</v>
      </c>
      <c r="AC15" s="178" t="e">
        <f t="shared" si="21"/>
        <v>#REF!</v>
      </c>
      <c r="AD15" s="179"/>
      <c r="AE15" s="177" t="s">
        <v>21</v>
      </c>
      <c r="AF15" s="178" t="e">
        <f t="shared" si="22"/>
        <v>#REF!</v>
      </c>
      <c r="AG15" s="179"/>
      <c r="AH15" s="177" t="s">
        <v>21</v>
      </c>
      <c r="AI15" s="180" t="e">
        <f t="shared" si="23"/>
        <v>#REF!</v>
      </c>
      <c r="AJ15" s="181"/>
      <c r="AK15" s="177" t="s">
        <v>21</v>
      </c>
      <c r="AL15" s="178" t="e">
        <f>#REF!</f>
        <v>#REF!</v>
      </c>
      <c r="AM15" s="179"/>
      <c r="AN15" s="177" t="s">
        <v>21</v>
      </c>
      <c r="AO15" s="178" t="e">
        <f t="shared" si="24"/>
        <v>#REF!</v>
      </c>
      <c r="AP15" s="179"/>
      <c r="AQ15" s="177" t="s">
        <v>21</v>
      </c>
      <c r="AR15" s="178" t="e">
        <f t="shared" si="25"/>
        <v>#REF!</v>
      </c>
      <c r="AS15" s="179"/>
      <c r="AT15" s="177" t="s">
        <v>21</v>
      </c>
      <c r="AU15" s="180" t="e">
        <f t="shared" si="26"/>
        <v>#REF!</v>
      </c>
      <c r="AV15" s="181"/>
      <c r="AW15" s="177" t="s">
        <v>21</v>
      </c>
      <c r="AX15" s="178" t="e">
        <f>#REF!</f>
        <v>#REF!</v>
      </c>
      <c r="AY15" s="179"/>
      <c r="AZ15" s="177" t="s">
        <v>21</v>
      </c>
      <c r="BA15" s="178" t="e">
        <f t="shared" si="27"/>
        <v>#REF!</v>
      </c>
      <c r="BB15" s="179"/>
      <c r="BC15" s="177" t="s">
        <v>21</v>
      </c>
      <c r="BD15" s="178" t="e">
        <f t="shared" si="28"/>
        <v>#REF!</v>
      </c>
      <c r="BE15" s="179"/>
      <c r="BF15" s="177" t="s">
        <v>21</v>
      </c>
      <c r="BG15" s="180" t="e">
        <f t="shared" si="29"/>
        <v>#REF!</v>
      </c>
      <c r="BH15" s="181"/>
      <c r="BI15" s="177" t="s">
        <v>21</v>
      </c>
      <c r="BJ15" s="178" t="e">
        <f>#REF!</f>
        <v>#REF!</v>
      </c>
      <c r="BK15" s="179"/>
      <c r="BL15" s="177" t="s">
        <v>21</v>
      </c>
      <c r="BM15" s="178" t="e">
        <f>#REF!</f>
        <v>#REF!</v>
      </c>
      <c r="BN15" s="179"/>
      <c r="BO15" s="177" t="s">
        <v>21</v>
      </c>
      <c r="BP15" s="178" t="e">
        <f>#REF!</f>
        <v>#REF!</v>
      </c>
      <c r="BQ15" s="179"/>
      <c r="BR15" s="177" t="s">
        <v>21</v>
      </c>
      <c r="BS15" s="178" t="e">
        <f>#REF!</f>
        <v>#REF!</v>
      </c>
      <c r="BT15" s="181"/>
      <c r="BU15" s="177" t="s">
        <v>21</v>
      </c>
      <c r="BV15" s="178" t="e">
        <f>#REF!</f>
        <v>#REF!</v>
      </c>
      <c r="BW15" s="181"/>
    </row>
    <row r="16" spans="1:75" ht="19.5" customHeight="1" thickBot="1">
      <c r="A16" s="177" t="s">
        <v>22</v>
      </c>
      <c r="B16" s="178" t="e">
        <f>#REF!</f>
        <v>#REF!</v>
      </c>
      <c r="C16" s="179"/>
      <c r="D16" s="177" t="s">
        <v>22</v>
      </c>
      <c r="E16" s="178" t="e">
        <f t="shared" si="15"/>
        <v>#REF!</v>
      </c>
      <c r="F16" s="179"/>
      <c r="G16" s="177" t="s">
        <v>22</v>
      </c>
      <c r="H16" s="178" t="e">
        <f t="shared" si="16"/>
        <v>#REF!</v>
      </c>
      <c r="I16" s="179"/>
      <c r="J16" s="177" t="s">
        <v>22</v>
      </c>
      <c r="K16" s="180" t="e">
        <f t="shared" si="17"/>
        <v>#REF!</v>
      </c>
      <c r="L16" s="181"/>
      <c r="M16" s="177" t="s">
        <v>22</v>
      </c>
      <c r="N16" s="178" t="e">
        <f>#REF!</f>
        <v>#REF!</v>
      </c>
      <c r="O16" s="179"/>
      <c r="P16" s="177" t="s">
        <v>22</v>
      </c>
      <c r="Q16" s="178" t="e">
        <f t="shared" si="18"/>
        <v>#REF!</v>
      </c>
      <c r="R16" s="179"/>
      <c r="S16" s="177" t="s">
        <v>22</v>
      </c>
      <c r="T16" s="178" t="e">
        <f t="shared" si="19"/>
        <v>#REF!</v>
      </c>
      <c r="U16" s="179"/>
      <c r="V16" s="177" t="s">
        <v>22</v>
      </c>
      <c r="W16" s="180" t="e">
        <f t="shared" si="20"/>
        <v>#REF!</v>
      </c>
      <c r="X16" s="181"/>
      <c r="Y16" s="177" t="s">
        <v>22</v>
      </c>
      <c r="Z16" s="178" t="e">
        <f>#REF!</f>
        <v>#REF!</v>
      </c>
      <c r="AA16" s="179"/>
      <c r="AB16" s="177" t="s">
        <v>22</v>
      </c>
      <c r="AC16" s="178" t="e">
        <f t="shared" si="21"/>
        <v>#REF!</v>
      </c>
      <c r="AD16" s="179"/>
      <c r="AE16" s="177" t="s">
        <v>22</v>
      </c>
      <c r="AF16" s="178" t="e">
        <f t="shared" si="22"/>
        <v>#REF!</v>
      </c>
      <c r="AG16" s="179"/>
      <c r="AH16" s="177" t="s">
        <v>22</v>
      </c>
      <c r="AI16" s="180" t="e">
        <f t="shared" si="23"/>
        <v>#REF!</v>
      </c>
      <c r="AJ16" s="181"/>
      <c r="AK16" s="177" t="s">
        <v>22</v>
      </c>
      <c r="AL16" s="178" t="e">
        <f>#REF!</f>
        <v>#REF!</v>
      </c>
      <c r="AM16" s="179"/>
      <c r="AN16" s="177" t="s">
        <v>22</v>
      </c>
      <c r="AO16" s="178" t="e">
        <f t="shared" si="24"/>
        <v>#REF!</v>
      </c>
      <c r="AP16" s="179"/>
      <c r="AQ16" s="177" t="s">
        <v>22</v>
      </c>
      <c r="AR16" s="178" t="e">
        <f>AL16</f>
        <v>#REF!</v>
      </c>
      <c r="AS16" s="179"/>
      <c r="AT16" s="177" t="s">
        <v>22</v>
      </c>
      <c r="AU16" s="180" t="e">
        <f t="shared" si="26"/>
        <v>#REF!</v>
      </c>
      <c r="AV16" s="181"/>
      <c r="AW16" s="177" t="s">
        <v>22</v>
      </c>
      <c r="AX16" s="178" t="e">
        <f>#REF!</f>
        <v>#REF!</v>
      </c>
      <c r="AY16" s="179"/>
      <c r="AZ16" s="177" t="s">
        <v>22</v>
      </c>
      <c r="BA16" s="178" t="e">
        <f t="shared" si="27"/>
        <v>#REF!</v>
      </c>
      <c r="BB16" s="179"/>
      <c r="BC16" s="177" t="s">
        <v>22</v>
      </c>
      <c r="BD16" s="178" t="e">
        <f t="shared" si="28"/>
        <v>#REF!</v>
      </c>
      <c r="BE16" s="179"/>
      <c r="BF16" s="177" t="s">
        <v>22</v>
      </c>
      <c r="BG16" s="180" t="e">
        <f t="shared" si="29"/>
        <v>#REF!</v>
      </c>
      <c r="BH16" s="181"/>
      <c r="BI16" s="177" t="s">
        <v>22</v>
      </c>
      <c r="BJ16" s="178" t="e">
        <f>#REF!</f>
        <v>#REF!</v>
      </c>
      <c r="BK16" s="179"/>
      <c r="BL16" s="177" t="s">
        <v>22</v>
      </c>
      <c r="BM16" s="178" t="e">
        <f>#REF!</f>
        <v>#REF!</v>
      </c>
      <c r="BN16" s="179"/>
      <c r="BO16" s="177" t="s">
        <v>22</v>
      </c>
      <c r="BP16" s="178" t="e">
        <f>#REF!</f>
        <v>#REF!</v>
      </c>
      <c r="BQ16" s="179"/>
      <c r="BR16" s="177" t="s">
        <v>22</v>
      </c>
      <c r="BS16" s="178" t="e">
        <f>#REF!</f>
        <v>#REF!</v>
      </c>
      <c r="BT16" s="181"/>
      <c r="BU16" s="177" t="s">
        <v>22</v>
      </c>
      <c r="BV16" s="178" t="e">
        <f>#REF!</f>
        <v>#REF!</v>
      </c>
      <c r="BW16" s="181"/>
    </row>
    <row r="17" spans="1:75" ht="19.5" customHeight="1" thickBot="1">
      <c r="A17" s="177" t="s">
        <v>28</v>
      </c>
      <c r="B17" s="178" t="e">
        <f>#REF!</f>
        <v>#REF!</v>
      </c>
      <c r="C17" s="179"/>
      <c r="D17" s="177" t="s">
        <v>28</v>
      </c>
      <c r="E17" s="178" t="e">
        <f t="shared" si="15"/>
        <v>#REF!</v>
      </c>
      <c r="F17" s="179"/>
      <c r="G17" s="177" t="s">
        <v>28</v>
      </c>
      <c r="H17" s="178" t="e">
        <f t="shared" si="16"/>
        <v>#REF!</v>
      </c>
      <c r="I17" s="179"/>
      <c r="J17" s="177" t="s">
        <v>28</v>
      </c>
      <c r="K17" s="180" t="e">
        <f t="shared" si="17"/>
        <v>#REF!</v>
      </c>
      <c r="L17" s="181"/>
      <c r="M17" s="177" t="s">
        <v>28</v>
      </c>
      <c r="N17" s="178" t="e">
        <f>#REF!</f>
        <v>#REF!</v>
      </c>
      <c r="O17" s="179"/>
      <c r="P17" s="177" t="s">
        <v>28</v>
      </c>
      <c r="Q17" s="178" t="e">
        <f t="shared" si="18"/>
        <v>#REF!</v>
      </c>
      <c r="R17" s="179"/>
      <c r="S17" s="177" t="s">
        <v>28</v>
      </c>
      <c r="T17" s="178" t="e">
        <f t="shared" si="19"/>
        <v>#REF!</v>
      </c>
      <c r="U17" s="179"/>
      <c r="V17" s="177" t="s">
        <v>28</v>
      </c>
      <c r="W17" s="180" t="e">
        <f t="shared" si="20"/>
        <v>#REF!</v>
      </c>
      <c r="X17" s="181"/>
      <c r="Y17" s="177" t="s">
        <v>28</v>
      </c>
      <c r="Z17" s="178" t="e">
        <f>#REF!</f>
        <v>#REF!</v>
      </c>
      <c r="AA17" s="179"/>
      <c r="AB17" s="177" t="s">
        <v>28</v>
      </c>
      <c r="AC17" s="178" t="e">
        <f t="shared" si="21"/>
        <v>#REF!</v>
      </c>
      <c r="AD17" s="179"/>
      <c r="AE17" s="177" t="s">
        <v>28</v>
      </c>
      <c r="AF17" s="178" t="e">
        <f t="shared" si="22"/>
        <v>#REF!</v>
      </c>
      <c r="AG17" s="179"/>
      <c r="AH17" s="177" t="s">
        <v>28</v>
      </c>
      <c r="AI17" s="180" t="e">
        <f t="shared" si="23"/>
        <v>#REF!</v>
      </c>
      <c r="AJ17" s="181"/>
      <c r="AK17" s="177" t="s">
        <v>28</v>
      </c>
      <c r="AL17" s="178" t="e">
        <f>#REF!</f>
        <v>#REF!</v>
      </c>
      <c r="AM17" s="179"/>
      <c r="AN17" s="177" t="s">
        <v>28</v>
      </c>
      <c r="AO17" s="178" t="e">
        <f t="shared" si="24"/>
        <v>#REF!</v>
      </c>
      <c r="AP17" s="179"/>
      <c r="AQ17" s="177" t="s">
        <v>28</v>
      </c>
      <c r="AR17" s="178" t="e">
        <f t="shared" si="25"/>
        <v>#REF!</v>
      </c>
      <c r="AS17" s="179"/>
      <c r="AT17" s="177" t="s">
        <v>28</v>
      </c>
      <c r="AU17" s="180" t="e">
        <f t="shared" si="26"/>
        <v>#REF!</v>
      </c>
      <c r="AV17" s="181"/>
      <c r="AW17" s="177" t="s">
        <v>28</v>
      </c>
      <c r="AX17" s="178" t="e">
        <f>#REF!</f>
        <v>#REF!</v>
      </c>
      <c r="AY17" s="179"/>
      <c r="AZ17" s="177" t="s">
        <v>28</v>
      </c>
      <c r="BA17" s="178" t="e">
        <f t="shared" si="27"/>
        <v>#REF!</v>
      </c>
      <c r="BB17" s="179"/>
      <c r="BC17" s="177" t="s">
        <v>28</v>
      </c>
      <c r="BD17" s="178" t="e">
        <f t="shared" si="28"/>
        <v>#REF!</v>
      </c>
      <c r="BE17" s="179"/>
      <c r="BF17" s="177" t="s">
        <v>28</v>
      </c>
      <c r="BG17" s="180" t="e">
        <f t="shared" si="29"/>
        <v>#REF!</v>
      </c>
      <c r="BH17" s="181"/>
      <c r="BI17" s="177" t="s">
        <v>28</v>
      </c>
      <c r="BJ17" s="178" t="e">
        <f>#REF!</f>
        <v>#REF!</v>
      </c>
      <c r="BK17" s="179"/>
      <c r="BL17" s="177" t="s">
        <v>28</v>
      </c>
      <c r="BM17" s="178" t="e">
        <f>#REF!</f>
        <v>#REF!</v>
      </c>
      <c r="BN17" s="179"/>
      <c r="BO17" s="177" t="s">
        <v>28</v>
      </c>
      <c r="BP17" s="178" t="e">
        <f>#REF!</f>
        <v>#REF!</v>
      </c>
      <c r="BQ17" s="179"/>
      <c r="BR17" s="177" t="s">
        <v>28</v>
      </c>
      <c r="BS17" s="178" t="e">
        <f>#REF!</f>
        <v>#REF!</v>
      </c>
      <c r="BT17" s="181"/>
      <c r="BU17" s="177" t="s">
        <v>28</v>
      </c>
      <c r="BV17" s="178" t="e">
        <f>#REF!</f>
        <v>#REF!</v>
      </c>
      <c r="BW17" s="181"/>
    </row>
    <row r="18" spans="1:75" ht="19.5" customHeight="1" thickBot="1">
      <c r="A18" s="177" t="s">
        <v>30</v>
      </c>
      <c r="B18" s="178" t="e">
        <f>#REF!</f>
        <v>#REF!</v>
      </c>
      <c r="C18" s="179"/>
      <c r="D18" s="177" t="s">
        <v>30</v>
      </c>
      <c r="E18" s="178" t="e">
        <f t="shared" si="15"/>
        <v>#REF!</v>
      </c>
      <c r="F18" s="179"/>
      <c r="G18" s="177" t="s">
        <v>30</v>
      </c>
      <c r="H18" s="178" t="e">
        <f t="shared" si="16"/>
        <v>#REF!</v>
      </c>
      <c r="I18" s="179"/>
      <c r="J18" s="177" t="s">
        <v>30</v>
      </c>
      <c r="K18" s="180" t="e">
        <f t="shared" si="17"/>
        <v>#REF!</v>
      </c>
      <c r="L18" s="181"/>
      <c r="M18" s="177" t="s">
        <v>30</v>
      </c>
      <c r="N18" s="178" t="e">
        <f>#REF!</f>
        <v>#REF!</v>
      </c>
      <c r="O18" s="179"/>
      <c r="P18" s="177" t="s">
        <v>30</v>
      </c>
      <c r="Q18" s="178" t="e">
        <f t="shared" si="18"/>
        <v>#REF!</v>
      </c>
      <c r="R18" s="179"/>
      <c r="S18" s="177" t="s">
        <v>30</v>
      </c>
      <c r="T18" s="178" t="e">
        <f t="shared" si="19"/>
        <v>#REF!</v>
      </c>
      <c r="U18" s="179"/>
      <c r="V18" s="177" t="s">
        <v>30</v>
      </c>
      <c r="W18" s="180" t="e">
        <f t="shared" si="20"/>
        <v>#REF!</v>
      </c>
      <c r="X18" s="181"/>
      <c r="Y18" s="177" t="s">
        <v>30</v>
      </c>
      <c r="Z18" s="178" t="e">
        <f>#REF!</f>
        <v>#REF!</v>
      </c>
      <c r="AA18" s="179"/>
      <c r="AB18" s="177" t="s">
        <v>30</v>
      </c>
      <c r="AC18" s="178" t="e">
        <f t="shared" si="21"/>
        <v>#REF!</v>
      </c>
      <c r="AD18" s="179"/>
      <c r="AE18" s="177" t="s">
        <v>30</v>
      </c>
      <c r="AF18" s="178" t="e">
        <f t="shared" si="22"/>
        <v>#REF!</v>
      </c>
      <c r="AG18" s="179"/>
      <c r="AH18" s="177" t="s">
        <v>30</v>
      </c>
      <c r="AI18" s="180" t="e">
        <f t="shared" si="23"/>
        <v>#REF!</v>
      </c>
      <c r="AJ18" s="181"/>
      <c r="AK18" s="177" t="s">
        <v>30</v>
      </c>
      <c r="AL18" s="178" t="e">
        <f>#REF!</f>
        <v>#REF!</v>
      </c>
      <c r="AM18" s="179"/>
      <c r="AN18" s="177" t="s">
        <v>30</v>
      </c>
      <c r="AO18" s="178" t="e">
        <f t="shared" si="24"/>
        <v>#REF!</v>
      </c>
      <c r="AP18" s="179"/>
      <c r="AQ18" s="177" t="s">
        <v>30</v>
      </c>
      <c r="AR18" s="178" t="e">
        <f t="shared" si="25"/>
        <v>#REF!</v>
      </c>
      <c r="AS18" s="179"/>
      <c r="AT18" s="177" t="s">
        <v>30</v>
      </c>
      <c r="AU18" s="180" t="e">
        <f t="shared" si="26"/>
        <v>#REF!</v>
      </c>
      <c r="AV18" s="181"/>
      <c r="AW18" s="177" t="s">
        <v>30</v>
      </c>
      <c r="AX18" s="178" t="e">
        <f>#REF!</f>
        <v>#REF!</v>
      </c>
      <c r="AY18" s="179"/>
      <c r="AZ18" s="177" t="s">
        <v>30</v>
      </c>
      <c r="BA18" s="178" t="e">
        <f t="shared" si="27"/>
        <v>#REF!</v>
      </c>
      <c r="BB18" s="179"/>
      <c r="BC18" s="177" t="s">
        <v>30</v>
      </c>
      <c r="BD18" s="178" t="e">
        <f t="shared" si="28"/>
        <v>#REF!</v>
      </c>
      <c r="BE18" s="179"/>
      <c r="BF18" s="177" t="s">
        <v>30</v>
      </c>
      <c r="BG18" s="180" t="e">
        <f t="shared" si="29"/>
        <v>#REF!</v>
      </c>
      <c r="BH18" s="181"/>
      <c r="BI18" s="177" t="s">
        <v>30</v>
      </c>
      <c r="BJ18" s="178" t="e">
        <f>#REF!</f>
        <v>#REF!</v>
      </c>
      <c r="BK18" s="179"/>
      <c r="BL18" s="177" t="s">
        <v>30</v>
      </c>
      <c r="BM18" s="178" t="e">
        <f>#REF!</f>
        <v>#REF!</v>
      </c>
      <c r="BN18" s="179"/>
      <c r="BO18" s="177" t="s">
        <v>30</v>
      </c>
      <c r="BP18" s="178" t="e">
        <f>#REF!</f>
        <v>#REF!</v>
      </c>
      <c r="BQ18" s="179"/>
      <c r="BR18" s="177" t="s">
        <v>30</v>
      </c>
      <c r="BS18" s="178" t="e">
        <f>#REF!</f>
        <v>#REF!</v>
      </c>
      <c r="BT18" s="181"/>
      <c r="BU18" s="177" t="s">
        <v>30</v>
      </c>
      <c r="BV18" s="178" t="e">
        <f>#REF!</f>
        <v>#REF!</v>
      </c>
      <c r="BW18" s="181"/>
    </row>
    <row r="19" spans="1:75" ht="19.5" customHeight="1" thickBot="1">
      <c r="A19" s="177" t="s">
        <v>36</v>
      </c>
      <c r="B19" s="178" t="e">
        <f>#REF!</f>
        <v>#REF!</v>
      </c>
      <c r="C19" s="179"/>
      <c r="D19" s="177" t="s">
        <v>36</v>
      </c>
      <c r="E19" s="178" t="e">
        <f t="shared" si="15"/>
        <v>#REF!</v>
      </c>
      <c r="F19" s="179"/>
      <c r="G19" s="177" t="s">
        <v>36</v>
      </c>
      <c r="H19" s="178" t="e">
        <f t="shared" si="16"/>
        <v>#REF!</v>
      </c>
      <c r="I19" s="179"/>
      <c r="J19" s="177" t="s">
        <v>36</v>
      </c>
      <c r="K19" s="180" t="e">
        <f t="shared" si="17"/>
        <v>#REF!</v>
      </c>
      <c r="L19" s="181"/>
      <c r="M19" s="177" t="s">
        <v>36</v>
      </c>
      <c r="N19" s="178" t="e">
        <f>#REF!</f>
        <v>#REF!</v>
      </c>
      <c r="O19" s="179"/>
      <c r="P19" s="177" t="s">
        <v>36</v>
      </c>
      <c r="Q19" s="178" t="e">
        <f t="shared" si="18"/>
        <v>#REF!</v>
      </c>
      <c r="R19" s="179"/>
      <c r="S19" s="177" t="s">
        <v>36</v>
      </c>
      <c r="T19" s="178" t="e">
        <f t="shared" si="19"/>
        <v>#REF!</v>
      </c>
      <c r="U19" s="179"/>
      <c r="V19" s="177" t="s">
        <v>36</v>
      </c>
      <c r="W19" s="180" t="e">
        <f t="shared" si="20"/>
        <v>#REF!</v>
      </c>
      <c r="X19" s="181"/>
      <c r="Y19" s="177" t="s">
        <v>36</v>
      </c>
      <c r="Z19" s="178" t="e">
        <f>#REF!</f>
        <v>#REF!</v>
      </c>
      <c r="AA19" s="179"/>
      <c r="AB19" s="177" t="s">
        <v>36</v>
      </c>
      <c r="AC19" s="178" t="e">
        <f t="shared" si="21"/>
        <v>#REF!</v>
      </c>
      <c r="AD19" s="179"/>
      <c r="AE19" s="177" t="s">
        <v>36</v>
      </c>
      <c r="AF19" s="178" t="e">
        <f t="shared" si="22"/>
        <v>#REF!</v>
      </c>
      <c r="AG19" s="179"/>
      <c r="AH19" s="177" t="s">
        <v>36</v>
      </c>
      <c r="AI19" s="180" t="e">
        <f t="shared" si="23"/>
        <v>#REF!</v>
      </c>
      <c r="AJ19" s="181"/>
      <c r="AK19" s="177" t="s">
        <v>36</v>
      </c>
      <c r="AL19" s="178" t="e">
        <f>#REF!</f>
        <v>#REF!</v>
      </c>
      <c r="AM19" s="179"/>
      <c r="AN19" s="177" t="s">
        <v>36</v>
      </c>
      <c r="AO19" s="178" t="e">
        <f t="shared" si="24"/>
        <v>#REF!</v>
      </c>
      <c r="AP19" s="179"/>
      <c r="AQ19" s="177" t="s">
        <v>36</v>
      </c>
      <c r="AR19" s="178" t="e">
        <f t="shared" si="25"/>
        <v>#REF!</v>
      </c>
      <c r="AS19" s="179"/>
      <c r="AT19" s="177" t="s">
        <v>36</v>
      </c>
      <c r="AU19" s="180" t="e">
        <f t="shared" si="26"/>
        <v>#REF!</v>
      </c>
      <c r="AV19" s="181"/>
      <c r="AW19" s="177" t="s">
        <v>36</v>
      </c>
      <c r="AX19" s="178" t="e">
        <f>#REF!</f>
        <v>#REF!</v>
      </c>
      <c r="AY19" s="179"/>
      <c r="AZ19" s="177" t="s">
        <v>36</v>
      </c>
      <c r="BA19" s="178" t="e">
        <f t="shared" si="27"/>
        <v>#REF!</v>
      </c>
      <c r="BB19" s="179"/>
      <c r="BC19" s="177" t="s">
        <v>36</v>
      </c>
      <c r="BD19" s="178" t="e">
        <f t="shared" si="28"/>
        <v>#REF!</v>
      </c>
      <c r="BE19" s="179"/>
      <c r="BF19" s="177" t="s">
        <v>36</v>
      </c>
      <c r="BG19" s="180" t="e">
        <f t="shared" si="29"/>
        <v>#REF!</v>
      </c>
      <c r="BH19" s="181"/>
      <c r="BI19" s="177" t="s">
        <v>36</v>
      </c>
      <c r="BJ19" s="178" t="e">
        <f>#REF!</f>
        <v>#REF!</v>
      </c>
      <c r="BK19" s="179"/>
      <c r="BL19" s="177" t="s">
        <v>36</v>
      </c>
      <c r="BM19" s="178" t="e">
        <f>#REF!</f>
        <v>#REF!</v>
      </c>
      <c r="BN19" s="179"/>
      <c r="BO19" s="177" t="s">
        <v>36</v>
      </c>
      <c r="BP19" s="178" t="e">
        <f>#REF!</f>
        <v>#REF!</v>
      </c>
      <c r="BQ19" s="179"/>
      <c r="BR19" s="177" t="s">
        <v>36</v>
      </c>
      <c r="BS19" s="178" t="e">
        <f>#REF!</f>
        <v>#REF!</v>
      </c>
      <c r="BT19" s="181"/>
      <c r="BU19" s="177" t="s">
        <v>36</v>
      </c>
      <c r="BV19" s="178" t="e">
        <f>#REF!</f>
        <v>#REF!</v>
      </c>
      <c r="BW19" s="181"/>
    </row>
    <row r="20" spans="1:75" s="160" customFormat="1" ht="14.25" customHeight="1" thickBot="1">
      <c r="A20" s="182"/>
      <c r="B20" s="183"/>
      <c r="C20" s="184"/>
      <c r="D20" s="159"/>
      <c r="E20" s="159"/>
      <c r="F20" s="159"/>
      <c r="G20" s="159"/>
      <c r="H20" s="159"/>
      <c r="I20" s="159"/>
      <c r="J20" s="159"/>
      <c r="K20" s="159"/>
      <c r="L20" s="185"/>
      <c r="M20" s="182"/>
      <c r="N20" s="183"/>
      <c r="O20" s="184"/>
      <c r="P20" s="159"/>
      <c r="Q20" s="159"/>
      <c r="R20" s="159"/>
      <c r="S20" s="159"/>
      <c r="T20" s="159"/>
      <c r="U20" s="159"/>
      <c r="V20" s="159"/>
      <c r="W20" s="159"/>
      <c r="X20" s="185"/>
      <c r="Y20" s="182"/>
      <c r="Z20" s="183"/>
      <c r="AA20" s="184"/>
      <c r="AB20" s="159"/>
      <c r="AC20" s="159"/>
      <c r="AD20" s="159"/>
      <c r="AE20" s="159"/>
      <c r="AF20" s="159"/>
      <c r="AG20" s="159"/>
      <c r="AH20" s="159"/>
      <c r="AI20" s="159"/>
      <c r="AJ20" s="185"/>
      <c r="AK20" s="182"/>
      <c r="AL20" s="183"/>
      <c r="AM20" s="184"/>
      <c r="AN20" s="159"/>
      <c r="AO20" s="159"/>
      <c r="AP20" s="159"/>
      <c r="AQ20" s="159"/>
      <c r="AR20" s="159"/>
      <c r="AS20" s="159"/>
      <c r="AT20" s="159"/>
      <c r="AU20" s="159"/>
      <c r="AV20" s="185"/>
      <c r="AW20" s="182"/>
      <c r="AX20" s="183"/>
      <c r="AY20" s="184"/>
      <c r="AZ20" s="159"/>
      <c r="BA20" s="159"/>
      <c r="BB20" s="159"/>
      <c r="BC20" s="159"/>
      <c r="BD20" s="159"/>
      <c r="BE20" s="159"/>
      <c r="BF20" s="159"/>
      <c r="BG20" s="159"/>
      <c r="BH20" s="185"/>
      <c r="BI20" s="182"/>
      <c r="BJ20" s="183"/>
      <c r="BK20" s="184"/>
      <c r="BL20" s="159"/>
      <c r="BM20" s="159"/>
      <c r="BN20" s="159"/>
      <c r="BO20" s="159"/>
      <c r="BP20" s="159"/>
      <c r="BQ20" s="159"/>
      <c r="BR20" s="159"/>
      <c r="BS20" s="159"/>
      <c r="BT20" s="185"/>
      <c r="BU20" s="159"/>
      <c r="BV20" s="159"/>
      <c r="BW20" s="185"/>
    </row>
    <row r="21" spans="1:75" ht="19.5" customHeight="1" thickBot="1">
      <c r="A21" s="173">
        <v>3</v>
      </c>
      <c r="B21" s="161" t="s">
        <v>56</v>
      </c>
      <c r="C21" s="174">
        <v>100</v>
      </c>
      <c r="D21" s="172">
        <v>3</v>
      </c>
      <c r="E21" s="161" t="s">
        <v>56</v>
      </c>
      <c r="F21" s="289" t="s">
        <v>57</v>
      </c>
      <c r="G21" s="173">
        <v>3</v>
      </c>
      <c r="H21" s="161" t="s">
        <v>56</v>
      </c>
      <c r="I21" s="296" t="s">
        <v>58</v>
      </c>
      <c r="J21" s="173">
        <v>3</v>
      </c>
      <c r="K21" s="161" t="s">
        <v>56</v>
      </c>
      <c r="L21" s="174">
        <v>800</v>
      </c>
      <c r="M21" s="173">
        <v>6</v>
      </c>
      <c r="N21" s="161" t="s">
        <v>56</v>
      </c>
      <c r="O21" s="174">
        <v>100</v>
      </c>
      <c r="P21" s="172">
        <v>6</v>
      </c>
      <c r="Q21" s="161" t="s">
        <v>56</v>
      </c>
      <c r="R21" s="289" t="s">
        <v>57</v>
      </c>
      <c r="S21" s="173">
        <v>6</v>
      </c>
      <c r="T21" s="161" t="s">
        <v>56</v>
      </c>
      <c r="U21" s="296" t="s">
        <v>58</v>
      </c>
      <c r="V21" s="173">
        <v>6</v>
      </c>
      <c r="W21" s="161" t="s">
        <v>56</v>
      </c>
      <c r="X21" s="174">
        <v>800</v>
      </c>
      <c r="Y21" s="173">
        <v>9</v>
      </c>
      <c r="Z21" s="161" t="s">
        <v>56</v>
      </c>
      <c r="AA21" s="174">
        <v>100</v>
      </c>
      <c r="AB21" s="172">
        <v>9</v>
      </c>
      <c r="AC21" s="161" t="s">
        <v>56</v>
      </c>
      <c r="AD21" s="289" t="s">
        <v>57</v>
      </c>
      <c r="AE21" s="173">
        <v>9</v>
      </c>
      <c r="AF21" s="161" t="s">
        <v>56</v>
      </c>
      <c r="AG21" s="296" t="s">
        <v>58</v>
      </c>
      <c r="AH21" s="173">
        <v>9</v>
      </c>
      <c r="AI21" s="161" t="s">
        <v>56</v>
      </c>
      <c r="AJ21" s="174">
        <v>800</v>
      </c>
      <c r="AK21" s="173">
        <v>12</v>
      </c>
      <c r="AL21" s="161" t="s">
        <v>56</v>
      </c>
      <c r="AM21" s="174">
        <v>100</v>
      </c>
      <c r="AN21" s="172">
        <v>12</v>
      </c>
      <c r="AO21" s="161" t="s">
        <v>56</v>
      </c>
      <c r="AP21" s="289" t="s">
        <v>57</v>
      </c>
      <c r="AQ21" s="173">
        <v>12</v>
      </c>
      <c r="AR21" s="161" t="s">
        <v>56</v>
      </c>
      <c r="AS21" s="296" t="s">
        <v>58</v>
      </c>
      <c r="AT21" s="173">
        <v>12</v>
      </c>
      <c r="AU21" s="161" t="s">
        <v>56</v>
      </c>
      <c r="AV21" s="174">
        <v>800</v>
      </c>
      <c r="AW21" s="173">
        <v>15</v>
      </c>
      <c r="AX21" s="161" t="s">
        <v>56</v>
      </c>
      <c r="AY21" s="174">
        <v>100</v>
      </c>
      <c r="AZ21" s="172">
        <v>15</v>
      </c>
      <c r="BA21" s="161" t="s">
        <v>56</v>
      </c>
      <c r="BB21" s="289" t="s">
        <v>57</v>
      </c>
      <c r="BC21" s="173">
        <v>15</v>
      </c>
      <c r="BD21" s="161" t="s">
        <v>56</v>
      </c>
      <c r="BE21" s="296" t="s">
        <v>58</v>
      </c>
      <c r="BF21" s="173">
        <v>15</v>
      </c>
      <c r="BG21" s="161" t="s">
        <v>56</v>
      </c>
      <c r="BH21" s="174">
        <v>800</v>
      </c>
      <c r="BI21" s="173">
        <v>3</v>
      </c>
      <c r="BJ21" s="161" t="s">
        <v>56</v>
      </c>
      <c r="BK21" s="289" t="s">
        <v>63</v>
      </c>
      <c r="BL21" s="172">
        <v>6</v>
      </c>
      <c r="BM21" s="161" t="s">
        <v>56</v>
      </c>
      <c r="BN21" s="289" t="s">
        <v>63</v>
      </c>
      <c r="BO21" s="173">
        <v>9</v>
      </c>
      <c r="BP21" s="161" t="s">
        <v>56</v>
      </c>
      <c r="BQ21" s="289" t="s">
        <v>63</v>
      </c>
      <c r="BR21" s="173">
        <v>12</v>
      </c>
      <c r="BS21" s="161" t="s">
        <v>56</v>
      </c>
      <c r="BT21" s="289" t="s">
        <v>63</v>
      </c>
      <c r="BU21" s="173">
        <v>15</v>
      </c>
      <c r="BV21" s="161" t="s">
        <v>56</v>
      </c>
      <c r="BW21" s="289" t="s">
        <v>63</v>
      </c>
    </row>
    <row r="22" spans="1:75" ht="19.5" customHeight="1" thickBot="1">
      <c r="A22" s="293" t="e">
        <f>#REF!</f>
        <v>#REF!</v>
      </c>
      <c r="B22" s="294"/>
      <c r="C22" s="175" t="s">
        <v>59</v>
      </c>
      <c r="D22" s="294" t="e">
        <f>#REF!</f>
        <v>#REF!</v>
      </c>
      <c r="E22" s="294"/>
      <c r="F22" s="290"/>
      <c r="G22" s="293" t="e">
        <f>#REF!</f>
        <v>#REF!</v>
      </c>
      <c r="H22" s="294"/>
      <c r="I22" s="297"/>
      <c r="J22" s="293" t="e">
        <f>#REF!</f>
        <v>#REF!</v>
      </c>
      <c r="K22" s="294"/>
      <c r="L22" s="175" t="s">
        <v>59</v>
      </c>
      <c r="M22" s="293" t="e">
        <f>#REF!</f>
        <v>#REF!</v>
      </c>
      <c r="N22" s="294"/>
      <c r="O22" s="175" t="s">
        <v>59</v>
      </c>
      <c r="P22" s="294" t="e">
        <f>#REF!</f>
        <v>#REF!</v>
      </c>
      <c r="Q22" s="294"/>
      <c r="R22" s="290"/>
      <c r="S22" s="293" t="e">
        <f>#REF!</f>
        <v>#REF!</v>
      </c>
      <c r="T22" s="294"/>
      <c r="U22" s="297"/>
      <c r="V22" s="293" t="e">
        <f>#REF!</f>
        <v>#REF!</v>
      </c>
      <c r="W22" s="294"/>
      <c r="X22" s="175" t="s">
        <v>59</v>
      </c>
      <c r="Y22" s="293" t="e">
        <f>#REF!</f>
        <v>#REF!</v>
      </c>
      <c r="Z22" s="294"/>
      <c r="AA22" s="175" t="s">
        <v>59</v>
      </c>
      <c r="AB22" s="294" t="e">
        <f>#REF!</f>
        <v>#REF!</v>
      </c>
      <c r="AC22" s="294"/>
      <c r="AD22" s="290"/>
      <c r="AE22" s="293" t="e">
        <f>#REF!</f>
        <v>#REF!</v>
      </c>
      <c r="AF22" s="294"/>
      <c r="AG22" s="297"/>
      <c r="AH22" s="293" t="e">
        <f>#REF!</f>
        <v>#REF!</v>
      </c>
      <c r="AI22" s="294"/>
      <c r="AJ22" s="175" t="s">
        <v>59</v>
      </c>
      <c r="AK22" s="293" t="e">
        <f>#REF!</f>
        <v>#REF!</v>
      </c>
      <c r="AL22" s="294"/>
      <c r="AM22" s="175" t="s">
        <v>59</v>
      </c>
      <c r="AN22" s="294" t="e">
        <f>#REF!</f>
        <v>#REF!</v>
      </c>
      <c r="AO22" s="294"/>
      <c r="AP22" s="290"/>
      <c r="AQ22" s="293" t="e">
        <f>#REF!</f>
        <v>#REF!</v>
      </c>
      <c r="AR22" s="294"/>
      <c r="AS22" s="297"/>
      <c r="AT22" s="293" t="e">
        <f>#REF!</f>
        <v>#REF!</v>
      </c>
      <c r="AU22" s="294"/>
      <c r="AV22" s="175" t="s">
        <v>59</v>
      </c>
      <c r="AW22" s="293" t="e">
        <f>#REF!</f>
        <v>#REF!</v>
      </c>
      <c r="AX22" s="294"/>
      <c r="AY22" s="175" t="s">
        <v>59</v>
      </c>
      <c r="AZ22" s="294" t="e">
        <f>#REF!</f>
        <v>#REF!</v>
      </c>
      <c r="BA22" s="294"/>
      <c r="BB22" s="290"/>
      <c r="BC22" s="293" t="e">
        <f>#REF!</f>
        <v>#REF!</v>
      </c>
      <c r="BD22" s="294"/>
      <c r="BE22" s="297"/>
      <c r="BF22" s="293" t="e">
        <f>#REF!</f>
        <v>#REF!</v>
      </c>
      <c r="BG22" s="294"/>
      <c r="BH22" s="175" t="s">
        <v>59</v>
      </c>
      <c r="BI22" s="293" t="e">
        <f>#REF!</f>
        <v>#REF!</v>
      </c>
      <c r="BJ22" s="294"/>
      <c r="BK22" s="290"/>
      <c r="BL22" s="294" t="e">
        <f>#REF!</f>
        <v>#REF!</v>
      </c>
      <c r="BM22" s="294"/>
      <c r="BN22" s="290"/>
      <c r="BO22" s="293" t="e">
        <f>#REF!</f>
        <v>#REF!</v>
      </c>
      <c r="BP22" s="294"/>
      <c r="BQ22" s="290"/>
      <c r="BR22" s="293" t="e">
        <f>#REF!</f>
        <v>#REF!</v>
      </c>
      <c r="BS22" s="294"/>
      <c r="BT22" s="290"/>
      <c r="BU22" s="293" t="e">
        <f>#REF!</f>
        <v>#REF!</v>
      </c>
      <c r="BV22" s="294"/>
      <c r="BW22" s="290"/>
    </row>
    <row r="23" spans="1:75" ht="19.5" customHeight="1" thickBot="1">
      <c r="A23" s="291" t="s">
        <v>40</v>
      </c>
      <c r="B23" s="295"/>
      <c r="C23" s="176" t="s">
        <v>60</v>
      </c>
      <c r="D23" s="295" t="s">
        <v>40</v>
      </c>
      <c r="E23" s="292"/>
      <c r="F23" s="176" t="s">
        <v>46</v>
      </c>
      <c r="G23" s="291" t="s">
        <v>40</v>
      </c>
      <c r="H23" s="292"/>
      <c r="I23" s="176" t="s">
        <v>61</v>
      </c>
      <c r="J23" s="291" t="s">
        <v>40</v>
      </c>
      <c r="K23" s="292"/>
      <c r="L23" s="176" t="s">
        <v>62</v>
      </c>
      <c r="M23" s="291" t="s">
        <v>40</v>
      </c>
      <c r="N23" s="295"/>
      <c r="O23" s="176" t="s">
        <v>60</v>
      </c>
      <c r="P23" s="295" t="s">
        <v>40</v>
      </c>
      <c r="Q23" s="292"/>
      <c r="R23" s="176" t="s">
        <v>46</v>
      </c>
      <c r="S23" s="291" t="s">
        <v>40</v>
      </c>
      <c r="T23" s="292"/>
      <c r="U23" s="176" t="s">
        <v>61</v>
      </c>
      <c r="V23" s="291" t="s">
        <v>40</v>
      </c>
      <c r="W23" s="292"/>
      <c r="X23" s="176" t="s">
        <v>62</v>
      </c>
      <c r="Y23" s="291" t="s">
        <v>40</v>
      </c>
      <c r="Z23" s="295"/>
      <c r="AA23" s="176" t="s">
        <v>60</v>
      </c>
      <c r="AB23" s="295" t="s">
        <v>40</v>
      </c>
      <c r="AC23" s="292"/>
      <c r="AD23" s="176" t="s">
        <v>46</v>
      </c>
      <c r="AE23" s="291" t="s">
        <v>40</v>
      </c>
      <c r="AF23" s="292"/>
      <c r="AG23" s="176" t="s">
        <v>61</v>
      </c>
      <c r="AH23" s="291" t="s">
        <v>40</v>
      </c>
      <c r="AI23" s="292"/>
      <c r="AJ23" s="176" t="s">
        <v>62</v>
      </c>
      <c r="AK23" s="291" t="s">
        <v>40</v>
      </c>
      <c r="AL23" s="295"/>
      <c r="AM23" s="176" t="s">
        <v>60</v>
      </c>
      <c r="AN23" s="295" t="s">
        <v>40</v>
      </c>
      <c r="AO23" s="292"/>
      <c r="AP23" s="176" t="s">
        <v>46</v>
      </c>
      <c r="AQ23" s="291" t="s">
        <v>40</v>
      </c>
      <c r="AR23" s="292"/>
      <c r="AS23" s="176" t="s">
        <v>61</v>
      </c>
      <c r="AT23" s="291" t="s">
        <v>40</v>
      </c>
      <c r="AU23" s="292"/>
      <c r="AV23" s="176" t="s">
        <v>62</v>
      </c>
      <c r="AW23" s="291" t="s">
        <v>40</v>
      </c>
      <c r="AX23" s="295"/>
      <c r="AY23" s="176" t="s">
        <v>60</v>
      </c>
      <c r="AZ23" s="295" t="s">
        <v>40</v>
      </c>
      <c r="BA23" s="292"/>
      <c r="BB23" s="176" t="s">
        <v>46</v>
      </c>
      <c r="BC23" s="291" t="s">
        <v>40</v>
      </c>
      <c r="BD23" s="292"/>
      <c r="BE23" s="176" t="s">
        <v>61</v>
      </c>
      <c r="BF23" s="291" t="s">
        <v>40</v>
      </c>
      <c r="BG23" s="292"/>
      <c r="BH23" s="176" t="s">
        <v>62</v>
      </c>
      <c r="BI23" s="291" t="s">
        <v>40</v>
      </c>
      <c r="BJ23" s="295"/>
      <c r="BK23" s="176" t="s">
        <v>61</v>
      </c>
      <c r="BL23" s="295" t="s">
        <v>40</v>
      </c>
      <c r="BM23" s="292"/>
      <c r="BN23" s="176" t="s">
        <v>61</v>
      </c>
      <c r="BO23" s="291" t="s">
        <v>40</v>
      </c>
      <c r="BP23" s="292"/>
      <c r="BQ23" s="176" t="s">
        <v>61</v>
      </c>
      <c r="BR23" s="291" t="s">
        <v>40</v>
      </c>
      <c r="BS23" s="292"/>
      <c r="BT23" s="176" t="s">
        <v>61</v>
      </c>
      <c r="BU23" s="291" t="s">
        <v>40</v>
      </c>
      <c r="BV23" s="292"/>
      <c r="BW23" s="176" t="s">
        <v>61</v>
      </c>
    </row>
    <row r="24" spans="1:75" ht="19.5" customHeight="1" thickBot="1">
      <c r="A24" s="177" t="s">
        <v>20</v>
      </c>
      <c r="B24" s="178" t="e">
        <f>#REF!</f>
        <v>#REF!</v>
      </c>
      <c r="C24" s="179"/>
      <c r="D24" s="177" t="s">
        <v>20</v>
      </c>
      <c r="E24" s="178" t="e">
        <f aca="true" t="shared" si="30" ref="E24:E29">B24</f>
        <v>#REF!</v>
      </c>
      <c r="F24" s="179"/>
      <c r="G24" s="177" t="s">
        <v>20</v>
      </c>
      <c r="H24" s="178" t="e">
        <f aca="true" t="shared" si="31" ref="H24:H29">B24</f>
        <v>#REF!</v>
      </c>
      <c r="I24" s="179"/>
      <c r="J24" s="177" t="s">
        <v>20</v>
      </c>
      <c r="K24" s="180" t="e">
        <f aca="true" t="shared" si="32" ref="K24:K29">B24</f>
        <v>#REF!</v>
      </c>
      <c r="L24" s="181"/>
      <c r="M24" s="177" t="s">
        <v>20</v>
      </c>
      <c r="N24" s="178" t="e">
        <f>#REF!</f>
        <v>#REF!</v>
      </c>
      <c r="O24" s="179"/>
      <c r="P24" s="177" t="s">
        <v>20</v>
      </c>
      <c r="Q24" s="178" t="e">
        <f aca="true" t="shared" si="33" ref="Q24:Q29">N24</f>
        <v>#REF!</v>
      </c>
      <c r="R24" s="179"/>
      <c r="S24" s="177" t="s">
        <v>20</v>
      </c>
      <c r="T24" s="178" t="e">
        <f aca="true" t="shared" si="34" ref="T24:T29">N24</f>
        <v>#REF!</v>
      </c>
      <c r="U24" s="179"/>
      <c r="V24" s="177" t="s">
        <v>20</v>
      </c>
      <c r="W24" s="180" t="e">
        <f aca="true" t="shared" si="35" ref="W24:W29">N24</f>
        <v>#REF!</v>
      </c>
      <c r="X24" s="181"/>
      <c r="Y24" s="177" t="s">
        <v>20</v>
      </c>
      <c r="Z24" s="178" t="e">
        <f>#REF!</f>
        <v>#REF!</v>
      </c>
      <c r="AA24" s="179"/>
      <c r="AB24" s="177" t="s">
        <v>20</v>
      </c>
      <c r="AC24" s="178" t="e">
        <f aca="true" t="shared" si="36" ref="AC24:AC29">Z24</f>
        <v>#REF!</v>
      </c>
      <c r="AD24" s="179"/>
      <c r="AE24" s="177" t="s">
        <v>20</v>
      </c>
      <c r="AF24" s="178" t="e">
        <f aca="true" t="shared" si="37" ref="AF24:AF29">Z24</f>
        <v>#REF!</v>
      </c>
      <c r="AG24" s="179"/>
      <c r="AH24" s="177" t="s">
        <v>20</v>
      </c>
      <c r="AI24" s="180" t="e">
        <f aca="true" t="shared" si="38" ref="AI24:AI29">Z24</f>
        <v>#REF!</v>
      </c>
      <c r="AJ24" s="181"/>
      <c r="AK24" s="177" t="s">
        <v>20</v>
      </c>
      <c r="AL24" s="178" t="e">
        <f>#REF!</f>
        <v>#REF!</v>
      </c>
      <c r="AM24" s="179"/>
      <c r="AN24" s="177" t="s">
        <v>20</v>
      </c>
      <c r="AO24" s="178" t="e">
        <f aca="true" t="shared" si="39" ref="AO24:AO29">AL24</f>
        <v>#REF!</v>
      </c>
      <c r="AP24" s="179"/>
      <c r="AQ24" s="177" t="s">
        <v>20</v>
      </c>
      <c r="AR24" s="178" t="e">
        <f aca="true" t="shared" si="40" ref="AR24:AR29">AL24</f>
        <v>#REF!</v>
      </c>
      <c r="AS24" s="179"/>
      <c r="AT24" s="177" t="s">
        <v>20</v>
      </c>
      <c r="AU24" s="180" t="e">
        <f aca="true" t="shared" si="41" ref="AU24:AU29">AL24</f>
        <v>#REF!</v>
      </c>
      <c r="AV24" s="181"/>
      <c r="AW24" s="177" t="s">
        <v>20</v>
      </c>
      <c r="AX24" s="178" t="e">
        <f>#REF!</f>
        <v>#REF!</v>
      </c>
      <c r="AY24" s="179"/>
      <c r="AZ24" s="177" t="s">
        <v>20</v>
      </c>
      <c r="BA24" s="178" t="e">
        <f aca="true" t="shared" si="42" ref="BA24:BA29">AX24</f>
        <v>#REF!</v>
      </c>
      <c r="BB24" s="179"/>
      <c r="BC24" s="177" t="s">
        <v>20</v>
      </c>
      <c r="BD24" s="178" t="e">
        <f aca="true" t="shared" si="43" ref="BD24:BD29">AX24</f>
        <v>#REF!</v>
      </c>
      <c r="BE24" s="179"/>
      <c r="BF24" s="177" t="s">
        <v>20</v>
      </c>
      <c r="BG24" s="180" t="e">
        <f aca="true" t="shared" si="44" ref="BG24:BG29">AX24</f>
        <v>#REF!</v>
      </c>
      <c r="BH24" s="181"/>
      <c r="BI24" s="177" t="s">
        <v>20</v>
      </c>
      <c r="BJ24" s="178" t="e">
        <f>#REF!</f>
        <v>#REF!</v>
      </c>
      <c r="BK24" s="179"/>
      <c r="BL24" s="177" t="s">
        <v>20</v>
      </c>
      <c r="BM24" s="178" t="e">
        <f>#REF!</f>
        <v>#REF!</v>
      </c>
      <c r="BN24" s="179"/>
      <c r="BO24" s="177" t="s">
        <v>20</v>
      </c>
      <c r="BP24" s="178" t="e">
        <f>#REF!</f>
        <v>#REF!</v>
      </c>
      <c r="BQ24" s="179"/>
      <c r="BR24" s="177" t="s">
        <v>20</v>
      </c>
      <c r="BS24" s="178" t="e">
        <f>#REF!</f>
        <v>#REF!</v>
      </c>
      <c r="BT24" s="181"/>
      <c r="BU24" s="177" t="s">
        <v>20</v>
      </c>
      <c r="BV24" s="178" t="e">
        <f>#REF!</f>
        <v>#REF!</v>
      </c>
      <c r="BW24" s="181"/>
    </row>
    <row r="25" spans="1:75" ht="19.5" customHeight="1" thickBot="1">
      <c r="A25" s="177" t="s">
        <v>21</v>
      </c>
      <c r="B25" s="178" t="e">
        <f>#REF!</f>
        <v>#REF!</v>
      </c>
      <c r="C25" s="179"/>
      <c r="D25" s="177" t="s">
        <v>21</v>
      </c>
      <c r="E25" s="178" t="e">
        <f t="shared" si="30"/>
        <v>#REF!</v>
      </c>
      <c r="F25" s="179"/>
      <c r="G25" s="177" t="s">
        <v>21</v>
      </c>
      <c r="H25" s="178" t="e">
        <f t="shared" si="31"/>
        <v>#REF!</v>
      </c>
      <c r="I25" s="179"/>
      <c r="J25" s="177" t="s">
        <v>21</v>
      </c>
      <c r="K25" s="180" t="e">
        <f t="shared" si="32"/>
        <v>#REF!</v>
      </c>
      <c r="L25" s="181"/>
      <c r="M25" s="177" t="s">
        <v>21</v>
      </c>
      <c r="N25" s="178" t="e">
        <f>#REF!</f>
        <v>#REF!</v>
      </c>
      <c r="O25" s="179"/>
      <c r="P25" s="177" t="s">
        <v>21</v>
      </c>
      <c r="Q25" s="178" t="e">
        <f t="shared" si="33"/>
        <v>#REF!</v>
      </c>
      <c r="R25" s="179"/>
      <c r="S25" s="177" t="s">
        <v>21</v>
      </c>
      <c r="T25" s="178" t="e">
        <f t="shared" si="34"/>
        <v>#REF!</v>
      </c>
      <c r="U25" s="179"/>
      <c r="V25" s="177" t="s">
        <v>21</v>
      </c>
      <c r="W25" s="180" t="e">
        <f t="shared" si="35"/>
        <v>#REF!</v>
      </c>
      <c r="X25" s="181"/>
      <c r="Y25" s="177" t="s">
        <v>21</v>
      </c>
      <c r="Z25" s="178" t="e">
        <f>#REF!</f>
        <v>#REF!</v>
      </c>
      <c r="AA25" s="179"/>
      <c r="AB25" s="177" t="s">
        <v>21</v>
      </c>
      <c r="AC25" s="178" t="e">
        <f t="shared" si="36"/>
        <v>#REF!</v>
      </c>
      <c r="AD25" s="179"/>
      <c r="AE25" s="177" t="s">
        <v>21</v>
      </c>
      <c r="AF25" s="178" t="e">
        <f t="shared" si="37"/>
        <v>#REF!</v>
      </c>
      <c r="AG25" s="179"/>
      <c r="AH25" s="177" t="s">
        <v>21</v>
      </c>
      <c r="AI25" s="180" t="e">
        <f t="shared" si="38"/>
        <v>#REF!</v>
      </c>
      <c r="AJ25" s="181"/>
      <c r="AK25" s="177" t="s">
        <v>21</v>
      </c>
      <c r="AL25" s="178" t="e">
        <f>#REF!</f>
        <v>#REF!</v>
      </c>
      <c r="AM25" s="179"/>
      <c r="AN25" s="177" t="s">
        <v>21</v>
      </c>
      <c r="AO25" s="178" t="e">
        <f t="shared" si="39"/>
        <v>#REF!</v>
      </c>
      <c r="AP25" s="179"/>
      <c r="AQ25" s="177" t="s">
        <v>21</v>
      </c>
      <c r="AR25" s="178" t="e">
        <f t="shared" si="40"/>
        <v>#REF!</v>
      </c>
      <c r="AS25" s="179"/>
      <c r="AT25" s="177" t="s">
        <v>21</v>
      </c>
      <c r="AU25" s="180" t="e">
        <f t="shared" si="41"/>
        <v>#REF!</v>
      </c>
      <c r="AV25" s="181"/>
      <c r="AW25" s="177" t="s">
        <v>21</v>
      </c>
      <c r="AX25" s="178" t="e">
        <f>#REF!</f>
        <v>#REF!</v>
      </c>
      <c r="AY25" s="179"/>
      <c r="AZ25" s="177" t="s">
        <v>21</v>
      </c>
      <c r="BA25" s="178" t="e">
        <f t="shared" si="42"/>
        <v>#REF!</v>
      </c>
      <c r="BB25" s="179"/>
      <c r="BC25" s="177" t="s">
        <v>21</v>
      </c>
      <c r="BD25" s="178" t="e">
        <f t="shared" si="43"/>
        <v>#REF!</v>
      </c>
      <c r="BE25" s="179"/>
      <c r="BF25" s="177" t="s">
        <v>21</v>
      </c>
      <c r="BG25" s="180" t="e">
        <f t="shared" si="44"/>
        <v>#REF!</v>
      </c>
      <c r="BH25" s="181"/>
      <c r="BI25" s="177" t="s">
        <v>21</v>
      </c>
      <c r="BJ25" s="178" t="e">
        <f>#REF!</f>
        <v>#REF!</v>
      </c>
      <c r="BK25" s="179"/>
      <c r="BL25" s="177" t="s">
        <v>21</v>
      </c>
      <c r="BM25" s="178" t="e">
        <f>#REF!</f>
        <v>#REF!</v>
      </c>
      <c r="BN25" s="179"/>
      <c r="BO25" s="177" t="s">
        <v>21</v>
      </c>
      <c r="BP25" s="178" t="e">
        <f>#REF!</f>
        <v>#REF!</v>
      </c>
      <c r="BQ25" s="179"/>
      <c r="BR25" s="177" t="s">
        <v>21</v>
      </c>
      <c r="BS25" s="178" t="e">
        <f>#REF!</f>
        <v>#REF!</v>
      </c>
      <c r="BT25" s="181"/>
      <c r="BU25" s="177" t="s">
        <v>21</v>
      </c>
      <c r="BV25" s="178" t="e">
        <f>#REF!</f>
        <v>#REF!</v>
      </c>
      <c r="BW25" s="181"/>
    </row>
    <row r="26" spans="1:75" ht="19.5" customHeight="1" thickBot="1">
      <c r="A26" s="177" t="s">
        <v>22</v>
      </c>
      <c r="B26" s="178" t="e">
        <f>#REF!</f>
        <v>#REF!</v>
      </c>
      <c r="C26" s="179"/>
      <c r="D26" s="177" t="s">
        <v>22</v>
      </c>
      <c r="E26" s="178" t="e">
        <f t="shared" si="30"/>
        <v>#REF!</v>
      </c>
      <c r="F26" s="179"/>
      <c r="G26" s="177" t="s">
        <v>22</v>
      </c>
      <c r="H26" s="178" t="e">
        <f t="shared" si="31"/>
        <v>#REF!</v>
      </c>
      <c r="I26" s="179"/>
      <c r="J26" s="177" t="s">
        <v>22</v>
      </c>
      <c r="K26" s="180" t="e">
        <f t="shared" si="32"/>
        <v>#REF!</v>
      </c>
      <c r="L26" s="181"/>
      <c r="M26" s="177" t="s">
        <v>22</v>
      </c>
      <c r="N26" s="178" t="e">
        <f>#REF!</f>
        <v>#REF!</v>
      </c>
      <c r="O26" s="179"/>
      <c r="P26" s="177" t="s">
        <v>22</v>
      </c>
      <c r="Q26" s="178" t="e">
        <f t="shared" si="33"/>
        <v>#REF!</v>
      </c>
      <c r="R26" s="179"/>
      <c r="S26" s="177" t="s">
        <v>22</v>
      </c>
      <c r="T26" s="178" t="e">
        <f t="shared" si="34"/>
        <v>#REF!</v>
      </c>
      <c r="U26" s="179"/>
      <c r="V26" s="177" t="s">
        <v>22</v>
      </c>
      <c r="W26" s="180" t="e">
        <f t="shared" si="35"/>
        <v>#REF!</v>
      </c>
      <c r="X26" s="181"/>
      <c r="Y26" s="177" t="s">
        <v>22</v>
      </c>
      <c r="Z26" s="178" t="e">
        <f>#REF!</f>
        <v>#REF!</v>
      </c>
      <c r="AA26" s="179"/>
      <c r="AB26" s="177" t="s">
        <v>22</v>
      </c>
      <c r="AC26" s="178" t="e">
        <f t="shared" si="36"/>
        <v>#REF!</v>
      </c>
      <c r="AD26" s="179"/>
      <c r="AE26" s="177" t="s">
        <v>22</v>
      </c>
      <c r="AF26" s="178" t="e">
        <f t="shared" si="37"/>
        <v>#REF!</v>
      </c>
      <c r="AG26" s="179"/>
      <c r="AH26" s="177" t="s">
        <v>22</v>
      </c>
      <c r="AI26" s="180" t="e">
        <f t="shared" si="38"/>
        <v>#REF!</v>
      </c>
      <c r="AJ26" s="181"/>
      <c r="AK26" s="177" t="s">
        <v>22</v>
      </c>
      <c r="AL26" s="178" t="e">
        <f>#REF!</f>
        <v>#REF!</v>
      </c>
      <c r="AM26" s="179"/>
      <c r="AN26" s="177" t="s">
        <v>22</v>
      </c>
      <c r="AO26" s="178" t="e">
        <f t="shared" si="39"/>
        <v>#REF!</v>
      </c>
      <c r="AP26" s="179"/>
      <c r="AQ26" s="177" t="s">
        <v>22</v>
      </c>
      <c r="AR26" s="178" t="e">
        <f t="shared" si="40"/>
        <v>#REF!</v>
      </c>
      <c r="AS26" s="179"/>
      <c r="AT26" s="177" t="s">
        <v>22</v>
      </c>
      <c r="AU26" s="180" t="e">
        <f t="shared" si="41"/>
        <v>#REF!</v>
      </c>
      <c r="AV26" s="181"/>
      <c r="AW26" s="177" t="s">
        <v>22</v>
      </c>
      <c r="AX26" s="178" t="e">
        <f>#REF!</f>
        <v>#REF!</v>
      </c>
      <c r="AY26" s="179"/>
      <c r="AZ26" s="177" t="s">
        <v>22</v>
      </c>
      <c r="BA26" s="178" t="e">
        <f t="shared" si="42"/>
        <v>#REF!</v>
      </c>
      <c r="BB26" s="179"/>
      <c r="BC26" s="177" t="s">
        <v>22</v>
      </c>
      <c r="BD26" s="178" t="e">
        <f t="shared" si="43"/>
        <v>#REF!</v>
      </c>
      <c r="BE26" s="179"/>
      <c r="BF26" s="177" t="s">
        <v>22</v>
      </c>
      <c r="BG26" s="180" t="e">
        <f t="shared" si="44"/>
        <v>#REF!</v>
      </c>
      <c r="BH26" s="181"/>
      <c r="BI26" s="177" t="s">
        <v>22</v>
      </c>
      <c r="BJ26" s="178" t="e">
        <f>#REF!</f>
        <v>#REF!</v>
      </c>
      <c r="BK26" s="179"/>
      <c r="BL26" s="177" t="s">
        <v>22</v>
      </c>
      <c r="BM26" s="178" t="e">
        <f>#REF!</f>
        <v>#REF!</v>
      </c>
      <c r="BN26" s="179"/>
      <c r="BO26" s="177" t="s">
        <v>22</v>
      </c>
      <c r="BP26" s="178" t="e">
        <f>#REF!</f>
        <v>#REF!</v>
      </c>
      <c r="BQ26" s="179"/>
      <c r="BR26" s="177" t="s">
        <v>22</v>
      </c>
      <c r="BS26" s="178" t="e">
        <f>#REF!</f>
        <v>#REF!</v>
      </c>
      <c r="BT26" s="181"/>
      <c r="BU26" s="177" t="s">
        <v>22</v>
      </c>
      <c r="BV26" s="178" t="e">
        <f>#REF!</f>
        <v>#REF!</v>
      </c>
      <c r="BW26" s="181"/>
    </row>
    <row r="27" spans="1:75" ht="19.5" customHeight="1" thickBot="1">
      <c r="A27" s="177" t="s">
        <v>28</v>
      </c>
      <c r="B27" s="178" t="e">
        <f>#REF!</f>
        <v>#REF!</v>
      </c>
      <c r="C27" s="179"/>
      <c r="D27" s="177" t="s">
        <v>28</v>
      </c>
      <c r="E27" s="178" t="e">
        <f t="shared" si="30"/>
        <v>#REF!</v>
      </c>
      <c r="F27" s="179"/>
      <c r="G27" s="177" t="s">
        <v>28</v>
      </c>
      <c r="H27" s="178" t="e">
        <f t="shared" si="31"/>
        <v>#REF!</v>
      </c>
      <c r="I27" s="179"/>
      <c r="J27" s="177" t="s">
        <v>28</v>
      </c>
      <c r="K27" s="180" t="e">
        <f t="shared" si="32"/>
        <v>#REF!</v>
      </c>
      <c r="L27" s="181"/>
      <c r="M27" s="177" t="s">
        <v>28</v>
      </c>
      <c r="N27" s="178" t="e">
        <f>#REF!</f>
        <v>#REF!</v>
      </c>
      <c r="O27" s="179"/>
      <c r="P27" s="177" t="s">
        <v>28</v>
      </c>
      <c r="Q27" s="178" t="e">
        <f t="shared" si="33"/>
        <v>#REF!</v>
      </c>
      <c r="R27" s="179"/>
      <c r="S27" s="177" t="s">
        <v>28</v>
      </c>
      <c r="T27" s="178" t="e">
        <f t="shared" si="34"/>
        <v>#REF!</v>
      </c>
      <c r="U27" s="179"/>
      <c r="V27" s="177" t="s">
        <v>28</v>
      </c>
      <c r="W27" s="180" t="e">
        <f t="shared" si="35"/>
        <v>#REF!</v>
      </c>
      <c r="X27" s="181"/>
      <c r="Y27" s="177" t="s">
        <v>28</v>
      </c>
      <c r="Z27" s="178" t="e">
        <f>#REF!</f>
        <v>#REF!</v>
      </c>
      <c r="AA27" s="179"/>
      <c r="AB27" s="177" t="s">
        <v>28</v>
      </c>
      <c r="AC27" s="178" t="e">
        <f t="shared" si="36"/>
        <v>#REF!</v>
      </c>
      <c r="AD27" s="179"/>
      <c r="AE27" s="177" t="s">
        <v>28</v>
      </c>
      <c r="AF27" s="178" t="e">
        <f t="shared" si="37"/>
        <v>#REF!</v>
      </c>
      <c r="AG27" s="179"/>
      <c r="AH27" s="177" t="s">
        <v>28</v>
      </c>
      <c r="AI27" s="180" t="e">
        <f t="shared" si="38"/>
        <v>#REF!</v>
      </c>
      <c r="AJ27" s="181"/>
      <c r="AK27" s="177" t="s">
        <v>28</v>
      </c>
      <c r="AL27" s="178" t="e">
        <f>#REF!</f>
        <v>#REF!</v>
      </c>
      <c r="AM27" s="179"/>
      <c r="AN27" s="177" t="s">
        <v>28</v>
      </c>
      <c r="AO27" s="178" t="e">
        <f t="shared" si="39"/>
        <v>#REF!</v>
      </c>
      <c r="AP27" s="179"/>
      <c r="AQ27" s="177" t="s">
        <v>28</v>
      </c>
      <c r="AR27" s="178" t="e">
        <f t="shared" si="40"/>
        <v>#REF!</v>
      </c>
      <c r="AS27" s="179"/>
      <c r="AT27" s="177" t="s">
        <v>28</v>
      </c>
      <c r="AU27" s="180" t="e">
        <f t="shared" si="41"/>
        <v>#REF!</v>
      </c>
      <c r="AV27" s="181"/>
      <c r="AW27" s="177" t="s">
        <v>28</v>
      </c>
      <c r="AX27" s="178" t="e">
        <f>#REF!</f>
        <v>#REF!</v>
      </c>
      <c r="AY27" s="179"/>
      <c r="AZ27" s="177" t="s">
        <v>28</v>
      </c>
      <c r="BA27" s="178" t="e">
        <f t="shared" si="42"/>
        <v>#REF!</v>
      </c>
      <c r="BB27" s="179"/>
      <c r="BC27" s="177" t="s">
        <v>28</v>
      </c>
      <c r="BD27" s="178" t="e">
        <f t="shared" si="43"/>
        <v>#REF!</v>
      </c>
      <c r="BE27" s="179"/>
      <c r="BF27" s="177" t="s">
        <v>28</v>
      </c>
      <c r="BG27" s="180" t="e">
        <f t="shared" si="44"/>
        <v>#REF!</v>
      </c>
      <c r="BH27" s="181"/>
      <c r="BI27" s="177" t="s">
        <v>28</v>
      </c>
      <c r="BJ27" s="178" t="e">
        <f>#REF!</f>
        <v>#REF!</v>
      </c>
      <c r="BK27" s="179"/>
      <c r="BL27" s="177" t="s">
        <v>28</v>
      </c>
      <c r="BM27" s="178" t="e">
        <f>#REF!</f>
        <v>#REF!</v>
      </c>
      <c r="BN27" s="179"/>
      <c r="BO27" s="177" t="s">
        <v>28</v>
      </c>
      <c r="BP27" s="178" t="e">
        <f>#REF!</f>
        <v>#REF!</v>
      </c>
      <c r="BQ27" s="179"/>
      <c r="BR27" s="177" t="s">
        <v>28</v>
      </c>
      <c r="BS27" s="178" t="e">
        <f>#REF!</f>
        <v>#REF!</v>
      </c>
      <c r="BT27" s="181"/>
      <c r="BU27" s="177" t="s">
        <v>28</v>
      </c>
      <c r="BV27" s="178" t="e">
        <f>#REF!</f>
        <v>#REF!</v>
      </c>
      <c r="BW27" s="181"/>
    </row>
    <row r="28" spans="1:75" ht="19.5" customHeight="1" thickBot="1">
      <c r="A28" s="177" t="s">
        <v>30</v>
      </c>
      <c r="B28" s="178" t="e">
        <f>#REF!</f>
        <v>#REF!</v>
      </c>
      <c r="C28" s="179"/>
      <c r="D28" s="177" t="s">
        <v>30</v>
      </c>
      <c r="E28" s="178" t="e">
        <f t="shared" si="30"/>
        <v>#REF!</v>
      </c>
      <c r="F28" s="179"/>
      <c r="G28" s="177" t="s">
        <v>30</v>
      </c>
      <c r="H28" s="178" t="e">
        <f t="shared" si="31"/>
        <v>#REF!</v>
      </c>
      <c r="I28" s="179"/>
      <c r="J28" s="177" t="s">
        <v>30</v>
      </c>
      <c r="K28" s="180" t="e">
        <f t="shared" si="32"/>
        <v>#REF!</v>
      </c>
      <c r="L28" s="181"/>
      <c r="M28" s="177" t="s">
        <v>30</v>
      </c>
      <c r="N28" s="178" t="e">
        <f>#REF!</f>
        <v>#REF!</v>
      </c>
      <c r="O28" s="179"/>
      <c r="P28" s="177" t="s">
        <v>30</v>
      </c>
      <c r="Q28" s="178" t="e">
        <f t="shared" si="33"/>
        <v>#REF!</v>
      </c>
      <c r="R28" s="179"/>
      <c r="S28" s="177" t="s">
        <v>30</v>
      </c>
      <c r="T28" s="178" t="e">
        <f t="shared" si="34"/>
        <v>#REF!</v>
      </c>
      <c r="U28" s="179"/>
      <c r="V28" s="177" t="s">
        <v>30</v>
      </c>
      <c r="W28" s="180" t="e">
        <f t="shared" si="35"/>
        <v>#REF!</v>
      </c>
      <c r="X28" s="181"/>
      <c r="Y28" s="177" t="s">
        <v>30</v>
      </c>
      <c r="Z28" s="178" t="e">
        <f>#REF!</f>
        <v>#REF!</v>
      </c>
      <c r="AA28" s="179"/>
      <c r="AB28" s="177" t="s">
        <v>30</v>
      </c>
      <c r="AC28" s="178" t="e">
        <f t="shared" si="36"/>
        <v>#REF!</v>
      </c>
      <c r="AD28" s="179"/>
      <c r="AE28" s="177" t="s">
        <v>30</v>
      </c>
      <c r="AF28" s="178" t="e">
        <f t="shared" si="37"/>
        <v>#REF!</v>
      </c>
      <c r="AG28" s="179"/>
      <c r="AH28" s="177" t="s">
        <v>30</v>
      </c>
      <c r="AI28" s="180" t="e">
        <f t="shared" si="38"/>
        <v>#REF!</v>
      </c>
      <c r="AJ28" s="181"/>
      <c r="AK28" s="177" t="s">
        <v>30</v>
      </c>
      <c r="AL28" s="178" t="e">
        <f>#REF!</f>
        <v>#REF!</v>
      </c>
      <c r="AM28" s="179"/>
      <c r="AN28" s="177" t="s">
        <v>30</v>
      </c>
      <c r="AO28" s="178" t="e">
        <f t="shared" si="39"/>
        <v>#REF!</v>
      </c>
      <c r="AP28" s="179"/>
      <c r="AQ28" s="177" t="s">
        <v>30</v>
      </c>
      <c r="AR28" s="178" t="e">
        <f t="shared" si="40"/>
        <v>#REF!</v>
      </c>
      <c r="AS28" s="179"/>
      <c r="AT28" s="177" t="s">
        <v>30</v>
      </c>
      <c r="AU28" s="180" t="e">
        <f t="shared" si="41"/>
        <v>#REF!</v>
      </c>
      <c r="AV28" s="181"/>
      <c r="AW28" s="177" t="s">
        <v>30</v>
      </c>
      <c r="AX28" s="178" t="e">
        <f>#REF!</f>
        <v>#REF!</v>
      </c>
      <c r="AY28" s="179"/>
      <c r="AZ28" s="177" t="s">
        <v>30</v>
      </c>
      <c r="BA28" s="178" t="e">
        <f t="shared" si="42"/>
        <v>#REF!</v>
      </c>
      <c r="BB28" s="179"/>
      <c r="BC28" s="177" t="s">
        <v>30</v>
      </c>
      <c r="BD28" s="178" t="e">
        <f t="shared" si="43"/>
        <v>#REF!</v>
      </c>
      <c r="BE28" s="179"/>
      <c r="BF28" s="177" t="s">
        <v>30</v>
      </c>
      <c r="BG28" s="180" t="e">
        <f t="shared" si="44"/>
        <v>#REF!</v>
      </c>
      <c r="BH28" s="181"/>
      <c r="BI28" s="177" t="s">
        <v>30</v>
      </c>
      <c r="BJ28" s="178" t="e">
        <f>#REF!</f>
        <v>#REF!</v>
      </c>
      <c r="BK28" s="179"/>
      <c r="BL28" s="177" t="s">
        <v>30</v>
      </c>
      <c r="BM28" s="178" t="e">
        <f>#REF!</f>
        <v>#REF!</v>
      </c>
      <c r="BN28" s="179"/>
      <c r="BO28" s="177" t="s">
        <v>30</v>
      </c>
      <c r="BP28" s="178" t="e">
        <f>#REF!</f>
        <v>#REF!</v>
      </c>
      <c r="BQ28" s="179"/>
      <c r="BR28" s="177" t="s">
        <v>30</v>
      </c>
      <c r="BS28" s="178" t="e">
        <f>#REF!</f>
        <v>#REF!</v>
      </c>
      <c r="BT28" s="181"/>
      <c r="BU28" s="177" t="s">
        <v>30</v>
      </c>
      <c r="BV28" s="178" t="e">
        <f>#REF!</f>
        <v>#REF!</v>
      </c>
      <c r="BW28" s="181"/>
    </row>
    <row r="29" spans="1:75" ht="19.5" customHeight="1" thickBot="1">
      <c r="A29" s="177" t="s">
        <v>36</v>
      </c>
      <c r="B29" s="178" t="e">
        <f>#REF!</f>
        <v>#REF!</v>
      </c>
      <c r="C29" s="179"/>
      <c r="D29" s="177" t="s">
        <v>36</v>
      </c>
      <c r="E29" s="178" t="e">
        <f t="shared" si="30"/>
        <v>#REF!</v>
      </c>
      <c r="F29" s="179"/>
      <c r="G29" s="177" t="s">
        <v>36</v>
      </c>
      <c r="H29" s="178" t="e">
        <f t="shared" si="31"/>
        <v>#REF!</v>
      </c>
      <c r="I29" s="179"/>
      <c r="J29" s="177" t="s">
        <v>36</v>
      </c>
      <c r="K29" s="180" t="e">
        <f t="shared" si="32"/>
        <v>#REF!</v>
      </c>
      <c r="L29" s="181"/>
      <c r="M29" s="177" t="s">
        <v>36</v>
      </c>
      <c r="N29" s="178" t="e">
        <f>#REF!</f>
        <v>#REF!</v>
      </c>
      <c r="O29" s="179"/>
      <c r="P29" s="177" t="s">
        <v>36</v>
      </c>
      <c r="Q29" s="178" t="e">
        <f t="shared" si="33"/>
        <v>#REF!</v>
      </c>
      <c r="R29" s="179"/>
      <c r="S29" s="177" t="s">
        <v>36</v>
      </c>
      <c r="T29" s="178" t="e">
        <f t="shared" si="34"/>
        <v>#REF!</v>
      </c>
      <c r="U29" s="179"/>
      <c r="V29" s="177" t="s">
        <v>36</v>
      </c>
      <c r="W29" s="180" t="e">
        <f t="shared" si="35"/>
        <v>#REF!</v>
      </c>
      <c r="X29" s="181"/>
      <c r="Y29" s="177" t="s">
        <v>36</v>
      </c>
      <c r="Z29" s="178" t="e">
        <f>#REF!</f>
        <v>#REF!</v>
      </c>
      <c r="AA29" s="179"/>
      <c r="AB29" s="177" t="s">
        <v>36</v>
      </c>
      <c r="AC29" s="178" t="e">
        <f t="shared" si="36"/>
        <v>#REF!</v>
      </c>
      <c r="AD29" s="179"/>
      <c r="AE29" s="177" t="s">
        <v>36</v>
      </c>
      <c r="AF29" s="178" t="e">
        <f t="shared" si="37"/>
        <v>#REF!</v>
      </c>
      <c r="AG29" s="179"/>
      <c r="AH29" s="177" t="s">
        <v>36</v>
      </c>
      <c r="AI29" s="180" t="e">
        <f t="shared" si="38"/>
        <v>#REF!</v>
      </c>
      <c r="AJ29" s="181"/>
      <c r="AK29" s="177" t="s">
        <v>36</v>
      </c>
      <c r="AL29" s="178" t="e">
        <f>#REF!</f>
        <v>#REF!</v>
      </c>
      <c r="AM29" s="179"/>
      <c r="AN29" s="177" t="s">
        <v>36</v>
      </c>
      <c r="AO29" s="178" t="e">
        <f t="shared" si="39"/>
        <v>#REF!</v>
      </c>
      <c r="AP29" s="179"/>
      <c r="AQ29" s="177" t="s">
        <v>36</v>
      </c>
      <c r="AR29" s="178" t="e">
        <f t="shared" si="40"/>
        <v>#REF!</v>
      </c>
      <c r="AS29" s="179"/>
      <c r="AT29" s="177" t="s">
        <v>36</v>
      </c>
      <c r="AU29" s="180" t="e">
        <f t="shared" si="41"/>
        <v>#REF!</v>
      </c>
      <c r="AV29" s="181"/>
      <c r="AW29" s="177" t="s">
        <v>36</v>
      </c>
      <c r="AX29" s="178" t="e">
        <f>#REF!</f>
        <v>#REF!</v>
      </c>
      <c r="AY29" s="179"/>
      <c r="AZ29" s="177" t="s">
        <v>36</v>
      </c>
      <c r="BA29" s="178" t="e">
        <f t="shared" si="42"/>
        <v>#REF!</v>
      </c>
      <c r="BB29" s="179"/>
      <c r="BC29" s="177" t="s">
        <v>36</v>
      </c>
      <c r="BD29" s="178" t="e">
        <f t="shared" si="43"/>
        <v>#REF!</v>
      </c>
      <c r="BE29" s="179"/>
      <c r="BF29" s="177" t="s">
        <v>36</v>
      </c>
      <c r="BG29" s="180" t="e">
        <f t="shared" si="44"/>
        <v>#REF!</v>
      </c>
      <c r="BH29" s="181"/>
      <c r="BI29" s="177" t="s">
        <v>36</v>
      </c>
      <c r="BJ29" s="178" t="e">
        <f>#REF!</f>
        <v>#REF!</v>
      </c>
      <c r="BK29" s="179"/>
      <c r="BL29" s="177" t="s">
        <v>36</v>
      </c>
      <c r="BM29" s="178" t="e">
        <f>#REF!</f>
        <v>#REF!</v>
      </c>
      <c r="BN29" s="179"/>
      <c r="BO29" s="177" t="s">
        <v>36</v>
      </c>
      <c r="BP29" s="178" t="e">
        <f>#REF!</f>
        <v>#REF!</v>
      </c>
      <c r="BQ29" s="179"/>
      <c r="BR29" s="177" t="s">
        <v>36</v>
      </c>
      <c r="BS29" s="178" t="e">
        <f>#REF!</f>
        <v>#REF!</v>
      </c>
      <c r="BT29" s="181"/>
      <c r="BU29" s="177" t="s">
        <v>36</v>
      </c>
      <c r="BV29" s="178" t="e">
        <f>#REF!</f>
        <v>#REF!</v>
      </c>
      <c r="BW29" s="181"/>
    </row>
  </sheetData>
  <sheetProtection/>
  <mergeCells count="195">
    <mergeCell ref="R1:R2"/>
    <mergeCell ref="U1:U2"/>
    <mergeCell ref="AD1:AD2"/>
    <mergeCell ref="AG1:AG2"/>
    <mergeCell ref="S2:T2"/>
    <mergeCell ref="V2:W2"/>
    <mergeCell ref="Y2:Z2"/>
    <mergeCell ref="AB2:AC2"/>
    <mergeCell ref="AE2:AF2"/>
    <mergeCell ref="BB1:BB2"/>
    <mergeCell ref="BE1:BE2"/>
    <mergeCell ref="A2:B2"/>
    <mergeCell ref="D2:E2"/>
    <mergeCell ref="G2:H2"/>
    <mergeCell ref="J2:K2"/>
    <mergeCell ref="M2:N2"/>
    <mergeCell ref="P2:Q2"/>
    <mergeCell ref="F1:F2"/>
    <mergeCell ref="I1:I2"/>
    <mergeCell ref="AH2:AI2"/>
    <mergeCell ref="AK2:AL2"/>
    <mergeCell ref="AN2:AO2"/>
    <mergeCell ref="AQ2:AR2"/>
    <mergeCell ref="AT2:AU2"/>
    <mergeCell ref="AP1:AP2"/>
    <mergeCell ref="AS1:AS2"/>
    <mergeCell ref="AW2:AX2"/>
    <mergeCell ref="AZ2:BA2"/>
    <mergeCell ref="BC2:BD2"/>
    <mergeCell ref="BF2:BG2"/>
    <mergeCell ref="A3:B3"/>
    <mergeCell ref="D3:E3"/>
    <mergeCell ref="G3:H3"/>
    <mergeCell ref="J3:K3"/>
    <mergeCell ref="M3:N3"/>
    <mergeCell ref="P3:Q3"/>
    <mergeCell ref="AW3:AX3"/>
    <mergeCell ref="AZ3:BA3"/>
    <mergeCell ref="S3:T3"/>
    <mergeCell ref="V3:W3"/>
    <mergeCell ref="Y3:Z3"/>
    <mergeCell ref="AB3:AC3"/>
    <mergeCell ref="AE3:AF3"/>
    <mergeCell ref="AH3:AI3"/>
    <mergeCell ref="AP11:AP12"/>
    <mergeCell ref="AS11:AS12"/>
    <mergeCell ref="AK3:AL3"/>
    <mergeCell ref="AN3:AO3"/>
    <mergeCell ref="AQ3:AR3"/>
    <mergeCell ref="AT3:AU3"/>
    <mergeCell ref="AQ12:AR12"/>
    <mergeCell ref="AT12:AU12"/>
    <mergeCell ref="S12:T12"/>
    <mergeCell ref="V12:W12"/>
    <mergeCell ref="BC3:BD3"/>
    <mergeCell ref="BF3:BG3"/>
    <mergeCell ref="F11:F12"/>
    <mergeCell ref="I11:I12"/>
    <mergeCell ref="R11:R12"/>
    <mergeCell ref="U11:U12"/>
    <mergeCell ref="AD11:AD12"/>
    <mergeCell ref="AG11:AG12"/>
    <mergeCell ref="A12:B12"/>
    <mergeCell ref="D12:E12"/>
    <mergeCell ref="G12:H12"/>
    <mergeCell ref="J12:K12"/>
    <mergeCell ref="M12:N12"/>
    <mergeCell ref="P12:Q12"/>
    <mergeCell ref="Y12:Z12"/>
    <mergeCell ref="AB12:AC12"/>
    <mergeCell ref="AE12:AF12"/>
    <mergeCell ref="AH12:AI12"/>
    <mergeCell ref="AK12:AL12"/>
    <mergeCell ref="AN12:AO12"/>
    <mergeCell ref="AW12:AX12"/>
    <mergeCell ref="AZ12:BA12"/>
    <mergeCell ref="BC12:BD12"/>
    <mergeCell ref="BF12:BG12"/>
    <mergeCell ref="BB11:BB12"/>
    <mergeCell ref="BE11:BE12"/>
    <mergeCell ref="A13:B13"/>
    <mergeCell ref="D13:E13"/>
    <mergeCell ref="G13:H13"/>
    <mergeCell ref="J13:K13"/>
    <mergeCell ref="M13:N13"/>
    <mergeCell ref="P13:Q13"/>
    <mergeCell ref="AW13:AX13"/>
    <mergeCell ref="AZ13:BA13"/>
    <mergeCell ref="S13:T13"/>
    <mergeCell ref="V13:W13"/>
    <mergeCell ref="Y13:Z13"/>
    <mergeCell ref="AB13:AC13"/>
    <mergeCell ref="AE13:AF13"/>
    <mergeCell ref="AH13:AI13"/>
    <mergeCell ref="AP21:AP22"/>
    <mergeCell ref="AS21:AS22"/>
    <mergeCell ref="AK13:AL13"/>
    <mergeCell ref="AN13:AO13"/>
    <mergeCell ref="AQ13:AR13"/>
    <mergeCell ref="AT13:AU13"/>
    <mergeCell ref="AQ22:AR22"/>
    <mergeCell ref="AT22:AU22"/>
    <mergeCell ref="S22:T22"/>
    <mergeCell ref="V22:W22"/>
    <mergeCell ref="BC13:BD13"/>
    <mergeCell ref="BF13:BG13"/>
    <mergeCell ref="F21:F22"/>
    <mergeCell ref="I21:I22"/>
    <mergeCell ref="R21:R22"/>
    <mergeCell ref="U21:U22"/>
    <mergeCell ref="AD21:AD22"/>
    <mergeCell ref="AG21:AG22"/>
    <mergeCell ref="A22:B22"/>
    <mergeCell ref="D22:E22"/>
    <mergeCell ref="G22:H22"/>
    <mergeCell ref="J22:K22"/>
    <mergeCell ref="M22:N22"/>
    <mergeCell ref="P22:Q22"/>
    <mergeCell ref="Y22:Z22"/>
    <mergeCell ref="AB22:AC22"/>
    <mergeCell ref="AE22:AF22"/>
    <mergeCell ref="AH22:AI22"/>
    <mergeCell ref="AK22:AL22"/>
    <mergeCell ref="AN22:AO22"/>
    <mergeCell ref="AW22:AX22"/>
    <mergeCell ref="AZ22:BA22"/>
    <mergeCell ref="BC22:BD22"/>
    <mergeCell ref="BF22:BG22"/>
    <mergeCell ref="BB21:BB22"/>
    <mergeCell ref="BE21:BE22"/>
    <mergeCell ref="A23:B23"/>
    <mergeCell ref="D23:E23"/>
    <mergeCell ref="G23:H23"/>
    <mergeCell ref="J23:K23"/>
    <mergeCell ref="M23:N23"/>
    <mergeCell ref="P23:Q23"/>
    <mergeCell ref="S23:T23"/>
    <mergeCell ref="V23:W23"/>
    <mergeCell ref="Y23:Z23"/>
    <mergeCell ref="AB23:AC23"/>
    <mergeCell ref="AE23:AF23"/>
    <mergeCell ref="AH23:AI23"/>
    <mergeCell ref="AK23:AL23"/>
    <mergeCell ref="AN23:AO23"/>
    <mergeCell ref="AQ23:AR23"/>
    <mergeCell ref="AT23:AU23"/>
    <mergeCell ref="AW23:AX23"/>
    <mergeCell ref="AZ23:BA23"/>
    <mergeCell ref="BN1:BN2"/>
    <mergeCell ref="BQ1:BQ2"/>
    <mergeCell ref="BI2:BJ2"/>
    <mergeCell ref="BL2:BM2"/>
    <mergeCell ref="BO2:BP2"/>
    <mergeCell ref="BC23:BD23"/>
    <mergeCell ref="BF23:BG23"/>
    <mergeCell ref="BR2:BS2"/>
    <mergeCell ref="BI3:BJ3"/>
    <mergeCell ref="BL3:BM3"/>
    <mergeCell ref="BO3:BP3"/>
    <mergeCell ref="BR3:BS3"/>
    <mergeCell ref="BN11:BN12"/>
    <mergeCell ref="BQ11:BQ12"/>
    <mergeCell ref="BI12:BJ12"/>
    <mergeCell ref="BL12:BM12"/>
    <mergeCell ref="BO12:BP12"/>
    <mergeCell ref="BR12:BS12"/>
    <mergeCell ref="BI13:BJ13"/>
    <mergeCell ref="BL13:BM13"/>
    <mergeCell ref="BO13:BP13"/>
    <mergeCell ref="BR13:BS13"/>
    <mergeCell ref="BN21:BN22"/>
    <mergeCell ref="BQ21:BQ22"/>
    <mergeCell ref="BI22:BJ22"/>
    <mergeCell ref="BL22:BM22"/>
    <mergeCell ref="BO22:BP22"/>
    <mergeCell ref="BR22:BS22"/>
    <mergeCell ref="BI23:BJ23"/>
    <mergeCell ref="BL23:BM23"/>
    <mergeCell ref="BO23:BP23"/>
    <mergeCell ref="BR23:BS23"/>
    <mergeCell ref="BU2:BV2"/>
    <mergeCell ref="BU3:BV3"/>
    <mergeCell ref="BU12:BV12"/>
    <mergeCell ref="BU13:BV13"/>
    <mergeCell ref="BU22:BV22"/>
    <mergeCell ref="BW1:BW2"/>
    <mergeCell ref="BW11:BW12"/>
    <mergeCell ref="BW21:BW22"/>
    <mergeCell ref="BU23:BV23"/>
    <mergeCell ref="BK1:BK2"/>
    <mergeCell ref="BK11:BK12"/>
    <mergeCell ref="BK21:BK22"/>
    <mergeCell ref="BT1:BT2"/>
    <mergeCell ref="BT11:BT12"/>
    <mergeCell ref="BT21:BT22"/>
  </mergeCells>
  <printOptions/>
  <pageMargins left="0.17" right="0.29" top="0.19" bottom="0.24" header="0.17" footer="0.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L31"/>
  <sheetViews>
    <sheetView zoomScale="75" zoomScaleNormal="75" zoomScalePageLayoutView="0" workbookViewId="0" topLeftCell="A1">
      <selection activeCell="AN26" sqref="AN26"/>
    </sheetView>
  </sheetViews>
  <sheetFormatPr defaultColWidth="9.140625" defaultRowHeight="12.75"/>
  <cols>
    <col min="1" max="1" width="22.421875" style="2" customWidth="1"/>
    <col min="2" max="2" width="9.00390625" style="2" customWidth="1"/>
    <col min="3" max="3" width="8.28125" style="2" bestFit="1" customWidth="1"/>
    <col min="4" max="4" width="8.7109375" style="2" customWidth="1"/>
    <col min="5" max="5" width="7.7109375" style="2" customWidth="1"/>
    <col min="6" max="6" width="6.8515625" style="2" bestFit="1" customWidth="1"/>
    <col min="7" max="7" width="9.421875" style="2" customWidth="1"/>
    <col min="8" max="8" width="7.28125" style="2" customWidth="1"/>
    <col min="9" max="9" width="8.28125" style="2" bestFit="1" customWidth="1"/>
    <col min="10" max="10" width="7.28125" style="2" customWidth="1"/>
    <col min="11" max="11" width="12.57421875" style="2" bestFit="1" customWidth="1"/>
    <col min="12" max="12" width="7.00390625" style="2" customWidth="1"/>
    <col min="13" max="13" width="12.28125" style="2" customWidth="1"/>
    <col min="14" max="14" width="6.8515625" style="2" customWidth="1"/>
    <col min="15" max="15" width="9.57421875" style="2" customWidth="1"/>
    <col min="16" max="20" width="9.57421875" style="2" hidden="1" customWidth="1"/>
    <col min="21" max="21" width="10.140625" style="2" hidden="1" customWidth="1"/>
    <col min="22" max="22" width="4.7109375" style="2" hidden="1" customWidth="1"/>
    <col min="23" max="30" width="5.140625" style="2" hidden="1" customWidth="1"/>
    <col min="31" max="31" width="4.7109375" style="2" hidden="1" customWidth="1"/>
    <col min="32" max="32" width="18.00390625" style="2" hidden="1" customWidth="1"/>
    <col min="33" max="33" width="28.421875" style="2" hidden="1" customWidth="1"/>
    <col min="34" max="34" width="25.140625" style="2" hidden="1" customWidth="1"/>
    <col min="35" max="16384" width="9.140625" style="2" customWidth="1"/>
  </cols>
  <sheetData>
    <row r="1" spans="1:32" ht="27.75" customHeight="1" thickBot="1">
      <c r="A1" s="298" t="e">
        <f>#REF!</f>
        <v>#REF!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3">
        <f>IF(M2="","",#REF!)</f>
      </c>
      <c r="P1" s="15"/>
      <c r="Q1" s="15"/>
      <c r="R1" s="15"/>
      <c r="S1" s="15"/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38.25" customHeight="1" thickBot="1">
      <c r="A2" s="46" t="e">
        <f>IF(A3=1,"Fiú",IF(A3=2,"Leány",""))</f>
        <v>#REF!</v>
      </c>
      <c r="B2" s="300" t="s">
        <v>44</v>
      </c>
      <c r="C2" s="301"/>
      <c r="D2" s="302"/>
      <c r="E2" s="303" t="s">
        <v>0</v>
      </c>
      <c r="F2" s="303"/>
      <c r="G2" s="303"/>
      <c r="H2" s="303"/>
      <c r="I2" s="303"/>
      <c r="J2" s="303"/>
      <c r="K2" s="303"/>
      <c r="L2" s="304"/>
      <c r="M2" s="305"/>
      <c r="N2" s="306"/>
      <c r="O2" s="307"/>
      <c r="P2" s="17"/>
      <c r="Q2" s="17"/>
      <c r="R2" s="17"/>
      <c r="S2" s="17"/>
      <c r="T2" s="17"/>
      <c r="U2" s="242"/>
      <c r="V2" s="242"/>
      <c r="W2" s="242"/>
      <c r="X2" s="18"/>
      <c r="Y2" s="18"/>
      <c r="Z2" s="18"/>
      <c r="AA2" s="18"/>
      <c r="AB2" s="18"/>
      <c r="AC2" s="18"/>
      <c r="AD2" s="18"/>
      <c r="AE2" s="18"/>
      <c r="AF2" s="18"/>
    </row>
    <row r="3" spans="1:32" ht="12" customHeight="1" thickBot="1">
      <c r="A3" s="14" t="e">
        <f>#REF!</f>
        <v>#REF!</v>
      </c>
      <c r="B3" s="254"/>
      <c r="C3" s="255"/>
      <c r="D3" s="256"/>
      <c r="E3" s="259"/>
      <c r="F3" s="259"/>
      <c r="G3" s="259"/>
      <c r="H3" s="259"/>
      <c r="I3" s="259"/>
      <c r="J3" s="259"/>
      <c r="K3" s="259"/>
      <c r="L3" s="260"/>
      <c r="M3" s="308" t="s">
        <v>37</v>
      </c>
      <c r="N3" s="309"/>
      <c r="O3" s="310"/>
      <c r="P3" s="19"/>
      <c r="Q3" s="19"/>
      <c r="R3" s="19"/>
      <c r="S3" s="19"/>
      <c r="T3" s="19"/>
      <c r="U3" s="20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</row>
    <row r="4" spans="1:34" ht="34.5" customHeight="1" thickBot="1">
      <c r="A4" s="272" t="s">
        <v>1</v>
      </c>
      <c r="B4" s="311" t="s">
        <v>2</v>
      </c>
      <c r="C4" s="312" t="s">
        <v>8</v>
      </c>
      <c r="D4" s="313"/>
      <c r="E4" s="274" t="s">
        <v>5</v>
      </c>
      <c r="F4" s="275"/>
      <c r="G4" s="276" t="s">
        <v>6</v>
      </c>
      <c r="H4" s="277"/>
      <c r="I4" s="279" t="s">
        <v>45</v>
      </c>
      <c r="J4" s="280"/>
      <c r="K4" s="245" t="s">
        <v>47</v>
      </c>
      <c r="L4" s="246"/>
      <c r="M4" s="247" t="s">
        <v>7</v>
      </c>
      <c r="N4" s="270" t="s">
        <v>25</v>
      </c>
      <c r="O4" s="249" t="s">
        <v>24</v>
      </c>
      <c r="P4" s="21"/>
      <c r="Q4" s="21"/>
      <c r="R4" s="21"/>
      <c r="S4" s="21"/>
      <c r="T4" s="21"/>
      <c r="U4" s="21"/>
      <c r="V4" s="22">
        <v>100</v>
      </c>
      <c r="W4" s="22" t="s">
        <v>42</v>
      </c>
      <c r="X4" s="22" t="s">
        <v>43</v>
      </c>
      <c r="Y4" s="22" t="s">
        <v>48</v>
      </c>
      <c r="Z4" s="22">
        <v>800</v>
      </c>
      <c r="AA4" s="240"/>
      <c r="AB4" s="240"/>
      <c r="AC4" s="240"/>
      <c r="AD4" s="240"/>
      <c r="AE4" s="240"/>
      <c r="AF4" s="240"/>
      <c r="AG4" s="25"/>
      <c r="AH4" s="25"/>
    </row>
    <row r="5" spans="1:34" ht="25.5" customHeight="1" thickBot="1">
      <c r="A5" s="273"/>
      <c r="B5" s="248"/>
      <c r="C5" s="48" t="s">
        <v>51</v>
      </c>
      <c r="D5" s="45" t="s">
        <v>4</v>
      </c>
      <c r="E5" s="48" t="s">
        <v>46</v>
      </c>
      <c r="F5" s="45" t="s">
        <v>4</v>
      </c>
      <c r="G5" s="48" t="s">
        <v>52</v>
      </c>
      <c r="H5" s="45" t="s">
        <v>4</v>
      </c>
      <c r="I5" s="48" t="s">
        <v>52</v>
      </c>
      <c r="J5" s="45" t="s">
        <v>4</v>
      </c>
      <c r="K5" s="48" t="s">
        <v>50</v>
      </c>
      <c r="L5" s="45" t="s">
        <v>4</v>
      </c>
      <c r="M5" s="248"/>
      <c r="N5" s="271"/>
      <c r="O5" s="250"/>
      <c r="P5" s="26"/>
      <c r="Q5" s="26"/>
      <c r="R5" s="26"/>
      <c r="S5" s="26"/>
      <c r="T5" s="26"/>
      <c r="U5" s="26"/>
      <c r="V5" s="22">
        <v>100</v>
      </c>
      <c r="W5" s="22" t="s">
        <v>42</v>
      </c>
      <c r="X5" s="22" t="s">
        <v>43</v>
      </c>
      <c r="Y5" s="22" t="s">
        <v>48</v>
      </c>
      <c r="Z5" s="22">
        <v>800</v>
      </c>
      <c r="AA5" s="241"/>
      <c r="AB5" s="241"/>
      <c r="AC5" s="241"/>
      <c r="AD5" s="241"/>
      <c r="AE5" s="241"/>
      <c r="AF5" s="241"/>
      <c r="AG5" s="27"/>
      <c r="AH5" s="27"/>
    </row>
    <row r="6" spans="1:34" ht="18" customHeight="1">
      <c r="A6" s="217"/>
      <c r="B6" s="219"/>
      <c r="C6" s="244"/>
      <c r="D6" s="314" t="e">
        <f>IF($A$3="","",IF(A6="","",IF(C6="",0,IF(C6=0,0,IF($A$3=1,LOOKUP(C6,segéd!$G$4:$G$604,segéd!$A$4:$A$604),IF($A$3=2,LOOKUP(C6,segéd!$AE$4:$AE$604,segéd!$Y$4:$Y$604)))))))</f>
        <v>#REF!</v>
      </c>
      <c r="E6" s="39"/>
      <c r="F6" s="314" t="e">
        <f>IF($A$3="","",IF(A6="","",IF(SUM(E6:E8)=0,0,IF($A$2="fiú",LOOKUP(LARGE(E6:E8,1),segéd!$Q$3:$Q$604,segéd!$U$3:$U$304),IF($A$2="leány",LOOKUP(LARGE(E6:E8,1),segéd!$V$3:$V$304,segéd!$U$3:$U$304))))))</f>
        <v>#REF!</v>
      </c>
      <c r="G6" s="42"/>
      <c r="H6" s="314" t="e">
        <f>IF($A$3="","",IF(A6="","",IF(SUM(G6:G8)=0,0,IF($A$2="leány",LOOKUP(LARGE(G6:G8,1),segéd!$X$3:$X$304,segéd!$U$3:$U$304),IF($A$2="fiú",LOOKUP(LARGE(G6:G8,1),segéd!$T$3:$T$304,segéd!$U$3:$U$304))))))</f>
        <v>#REF!</v>
      </c>
      <c r="I6" s="42"/>
      <c r="J6" s="314" t="e">
        <f>IF($A$3="","",IF(A6="","",IF(SUM(I6:I8)=0,0,IF($A$2="leány",LOOKUP(LARGE(I6:I8,1),segéd!$W$3:$W$304,segéd!$U$3:$U$304),IF($A$2="fiú",LOOKUP(LARGE(I6:I8,1),segéd!$S$3:$S$304,segéd!$U$3:$U$304))))))</f>
        <v>#REF!</v>
      </c>
      <c r="K6" s="231"/>
      <c r="L6" s="319" t="e">
        <f>IF($A$3="","",IF(A6="","",IF(K6="",0,IF(K6=0,0,IF($A$2="fiú",LOOKUP(K6,segéd!$K$3:$K$604,segéd!$A$3:$A$604),IF($A$2="leány",LOOKUP(K6,segéd!$AI$3:$AI$604,segéd!$Y$3:$Y$604)))))))</f>
        <v>#REF!</v>
      </c>
      <c r="M6" s="233">
        <f>IF(A6="","",IF(SUM(P6:T8)=0,0,SUM(P6:T8)))</f>
      </c>
      <c r="N6" s="236">
        <f>IF(M6="","",RANK(AH6,$AH$6:$AH$23))</f>
      </c>
      <c r="O6" s="238"/>
      <c r="P6" s="213" t="e">
        <f>IF(D6="",0,D6)</f>
        <v>#REF!</v>
      </c>
      <c r="Q6" s="213" t="e">
        <f>IF(F6="",0,F6)</f>
        <v>#REF!</v>
      </c>
      <c r="R6" s="213" t="e">
        <f>IF(H6="",0,H6)</f>
        <v>#REF!</v>
      </c>
      <c r="S6" s="213" t="e">
        <f>IF(J6="",0,J6)</f>
        <v>#REF!</v>
      </c>
      <c r="T6" s="213" t="e">
        <f>IF(L6="",0,L6)</f>
        <v>#REF!</v>
      </c>
      <c r="U6" s="213">
        <f>IF(A6="",0,M6)</f>
        <v>0</v>
      </c>
      <c r="V6" s="201">
        <f>IF(M6="","",RANK(D6,$D$6:$D$23))</f>
      </c>
      <c r="W6" s="201">
        <f>IF(M6="","",RANK(F6,$F$6:$F$23))</f>
      </c>
      <c r="X6" s="201">
        <f>IF(M6="","",RANK(H6,$H$6:$H$23))</f>
      </c>
      <c r="Y6" s="201">
        <f>IF(M6="","",RANK(J6,$J$6:$J$23))</f>
      </c>
      <c r="Z6" s="201">
        <f>IF(M6="","",RANK(L6,$L$6:$L$23))</f>
      </c>
      <c r="AA6" s="204">
        <f>COUNTIF($V6:$Z8,1)</f>
        <v>0</v>
      </c>
      <c r="AB6" s="204">
        <f>COUNTIF($V6:$Z8,2)</f>
        <v>0</v>
      </c>
      <c r="AC6" s="204">
        <f>COUNTIF($V6:$Z8,3)</f>
        <v>0</v>
      </c>
      <c r="AD6" s="204">
        <f>COUNTIF($V6:$Z8,4)</f>
        <v>0</v>
      </c>
      <c r="AE6" s="204">
        <f>COUNTIF($V6:$Z8,5)</f>
        <v>0</v>
      </c>
      <c r="AF6" s="204">
        <f>COUNTIF($V6:$Z8,6)</f>
        <v>0</v>
      </c>
      <c r="AG6" s="207">
        <f>(AF6+AE6*10+AD6*100+AC6*1000+AB6*10000+AA6*100000)/10000000</f>
        <v>0</v>
      </c>
      <c r="AH6" s="210">
        <f>IF(A6="","",U6+AG6)</f>
      </c>
    </row>
    <row r="7" spans="1:34" ht="18" customHeight="1">
      <c r="A7" s="217"/>
      <c r="B7" s="220"/>
      <c r="C7" s="223"/>
      <c r="D7" s="315"/>
      <c r="E7" s="37"/>
      <c r="F7" s="317"/>
      <c r="G7" s="40"/>
      <c r="H7" s="317"/>
      <c r="I7" s="40"/>
      <c r="J7" s="317"/>
      <c r="K7" s="231"/>
      <c r="L7" s="319"/>
      <c r="M7" s="234"/>
      <c r="N7" s="236"/>
      <c r="O7" s="238"/>
      <c r="P7" s="214"/>
      <c r="Q7" s="214"/>
      <c r="R7" s="214"/>
      <c r="S7" s="214"/>
      <c r="T7" s="214"/>
      <c r="U7" s="214"/>
      <c r="V7" s="202"/>
      <c r="W7" s="202"/>
      <c r="X7" s="202"/>
      <c r="Y7" s="202"/>
      <c r="Z7" s="202"/>
      <c r="AA7" s="205"/>
      <c r="AB7" s="205"/>
      <c r="AC7" s="205"/>
      <c r="AD7" s="205"/>
      <c r="AE7" s="205"/>
      <c r="AF7" s="205"/>
      <c r="AG7" s="208"/>
      <c r="AH7" s="211"/>
    </row>
    <row r="8" spans="1:34" ht="18" customHeight="1" thickBot="1">
      <c r="A8" s="218"/>
      <c r="B8" s="221"/>
      <c r="C8" s="224"/>
      <c r="D8" s="316"/>
      <c r="E8" s="38"/>
      <c r="F8" s="318"/>
      <c r="G8" s="41"/>
      <c r="H8" s="318"/>
      <c r="I8" s="41"/>
      <c r="J8" s="318"/>
      <c r="K8" s="232"/>
      <c r="L8" s="320"/>
      <c r="M8" s="235"/>
      <c r="N8" s="237"/>
      <c r="O8" s="239"/>
      <c r="P8" s="215"/>
      <c r="Q8" s="215"/>
      <c r="R8" s="215"/>
      <c r="S8" s="215"/>
      <c r="T8" s="215"/>
      <c r="U8" s="215"/>
      <c r="V8" s="203"/>
      <c r="W8" s="203"/>
      <c r="X8" s="203"/>
      <c r="Y8" s="203"/>
      <c r="Z8" s="203"/>
      <c r="AA8" s="206"/>
      <c r="AB8" s="206"/>
      <c r="AC8" s="206"/>
      <c r="AD8" s="206"/>
      <c r="AE8" s="206"/>
      <c r="AF8" s="206"/>
      <c r="AG8" s="209"/>
      <c r="AH8" s="212"/>
    </row>
    <row r="9" spans="1:37" ht="18" customHeight="1">
      <c r="A9" s="216"/>
      <c r="B9" s="219"/>
      <c r="C9" s="222"/>
      <c r="D9" s="314" t="e">
        <f>IF($A$3="","",IF(A9="","",IF(C9="",0,IF(C9=0,0,IF($A$3=1,LOOKUP(C9,segéd!$G$4:$G$604,segéd!$A$4:$A$604),IF($A$3=2,LOOKUP(C9,segéd!$AE$4:$AE$604,segéd!$Y$4:$Y$604)))))))</f>
        <v>#REF!</v>
      </c>
      <c r="E9" s="39"/>
      <c r="F9" s="321" t="e">
        <f>IF($A$3="","",IF(A9="","",IF(SUM(E9:E11)=0,0,IF($A$2="fiú",LOOKUP(LARGE(E9:E11,1),segéd!$Q$3:$Q$604,segéd!$U$3:$U$304),IF($A$2="leány",LOOKUP(LARGE(E9:E11,1),segéd!$V$3:$V$304,segéd!$U$3:$U$304))))))</f>
        <v>#REF!</v>
      </c>
      <c r="G9" s="42"/>
      <c r="H9" s="321" t="e">
        <f>IF($A$3="","",IF(A9="","",IF(SUM(G9:G11)=0,0,IF($A$2="leány",LOOKUP(LARGE(G9:G11,1),segéd!$X$3:$X$304,segéd!$U$3:$U$304),IF($A$2="fiú",LOOKUP(LARGE(G9:G11,1),segéd!$T$3:$T$304,segéd!$U$3:$U$304))))))</f>
        <v>#REF!</v>
      </c>
      <c r="I9" s="42"/>
      <c r="J9" s="321" t="e">
        <f>IF($A$3="","",IF(A9="","",IF(SUM(I9:I11)=0,0,IF($A$2="leány",LOOKUP(LARGE(I9:I11,1),segéd!$W$3:$W$304,segéd!$U$3:$U$304),IF($A$2="fiú",LOOKUP(LARGE(I9:I11,1),segéd!$S$3:$S$304,segéd!$U$3:$U$304))))))</f>
        <v>#REF!</v>
      </c>
      <c r="K9" s="230"/>
      <c r="L9" s="322" t="e">
        <f>IF($A$3="","",IF(A9="","",IF(K9="",0,IF(K9=0,0,IF($A$2="fiú",LOOKUP(K9,segéd!$K$3:$K$604,segéd!$A$3:$A$604),IF($A$2="leány",LOOKUP(K9,segéd!$AI$3:$AI$604,segéd!$Y$3:$Y$604)))))))</f>
        <v>#REF!</v>
      </c>
      <c r="M9" s="323">
        <f>IF(A9="","",IF(SUM(P9:T11)=0,0,SUM(P9:T11)))</f>
      </c>
      <c r="N9" s="236">
        <f>IF(M9="","",RANK(AH9,$AH$6:$AH$23))</f>
      </c>
      <c r="O9" s="278"/>
      <c r="P9" s="213" t="e">
        <f>IF(D9="",0,D9)</f>
        <v>#REF!</v>
      </c>
      <c r="Q9" s="213" t="e">
        <f>IF(F9="",0,F9)</f>
        <v>#REF!</v>
      </c>
      <c r="R9" s="213" t="e">
        <f>IF(H9="",0,H9)</f>
        <v>#REF!</v>
      </c>
      <c r="S9" s="213" t="e">
        <f>IF(J9="",0,J9)</f>
        <v>#REF!</v>
      </c>
      <c r="T9" s="213" t="e">
        <f>IF(L9="",0,L9)</f>
        <v>#REF!</v>
      </c>
      <c r="U9" s="213">
        <f>IF(A9="",0,M9)</f>
        <v>0</v>
      </c>
      <c r="V9" s="201">
        <f>IF(M9="","",RANK(D9,$D$6:$D$23))</f>
      </c>
      <c r="W9" s="201">
        <f>IF(M9="","",RANK(F9,$F$6:$F$23))</f>
      </c>
      <c r="X9" s="201">
        <f>IF(M9="","",RANK(H9,$H$6:$H$23))</f>
      </c>
      <c r="Y9" s="201">
        <f>IF(M9="","",RANK(J9,$J$6:$J$23))</f>
      </c>
      <c r="Z9" s="201">
        <f>IF(M9="","",RANK(L9,$L$6:$L$23))</f>
      </c>
      <c r="AA9" s="204">
        <f>COUNTIF($V9:$Z11,1)</f>
        <v>0</v>
      </c>
      <c r="AB9" s="204">
        <f>COUNTIF($V9:$Z11,2)</f>
        <v>0</v>
      </c>
      <c r="AC9" s="204">
        <f>COUNTIF($V9:$Z11,3)</f>
        <v>0</v>
      </c>
      <c r="AD9" s="204">
        <f>COUNTIF($V9:$Z11,4)</f>
        <v>0</v>
      </c>
      <c r="AE9" s="204">
        <f>COUNTIF($V9:$Z11,5)</f>
        <v>0</v>
      </c>
      <c r="AF9" s="204">
        <f>COUNTIF($V9:$Z11,6)</f>
        <v>0</v>
      </c>
      <c r="AG9" s="207">
        <f>(AF9+AE9*10+AD9*100+AC9*1000+AB9*10000+AA9*100000)/10000000</f>
        <v>0</v>
      </c>
      <c r="AH9" s="210">
        <f>IF(A9="","",U9+AG9)</f>
      </c>
      <c r="AK9" s="156"/>
    </row>
    <row r="10" spans="1:34" ht="18" customHeight="1">
      <c r="A10" s="217"/>
      <c r="B10" s="220"/>
      <c r="C10" s="223"/>
      <c r="D10" s="315"/>
      <c r="E10" s="37"/>
      <c r="F10" s="317"/>
      <c r="G10" s="40"/>
      <c r="H10" s="317"/>
      <c r="I10" s="40"/>
      <c r="J10" s="317"/>
      <c r="K10" s="231"/>
      <c r="L10" s="319"/>
      <c r="M10" s="234"/>
      <c r="N10" s="236"/>
      <c r="O10" s="238"/>
      <c r="P10" s="214"/>
      <c r="Q10" s="214"/>
      <c r="R10" s="214"/>
      <c r="S10" s="214"/>
      <c r="T10" s="214"/>
      <c r="U10" s="214"/>
      <c r="V10" s="202"/>
      <c r="W10" s="202"/>
      <c r="X10" s="202"/>
      <c r="Y10" s="202"/>
      <c r="Z10" s="202"/>
      <c r="AA10" s="205"/>
      <c r="AB10" s="205"/>
      <c r="AC10" s="205"/>
      <c r="AD10" s="205"/>
      <c r="AE10" s="205"/>
      <c r="AF10" s="205"/>
      <c r="AG10" s="208"/>
      <c r="AH10" s="211"/>
    </row>
    <row r="11" spans="1:34" ht="18" customHeight="1" thickBot="1">
      <c r="A11" s="218"/>
      <c r="B11" s="221"/>
      <c r="C11" s="224"/>
      <c r="D11" s="316"/>
      <c r="E11" s="38"/>
      <c r="F11" s="318"/>
      <c r="G11" s="41"/>
      <c r="H11" s="318"/>
      <c r="I11" s="41"/>
      <c r="J11" s="318"/>
      <c r="K11" s="232"/>
      <c r="L11" s="320"/>
      <c r="M11" s="235"/>
      <c r="N11" s="237"/>
      <c r="O11" s="239"/>
      <c r="P11" s="215"/>
      <c r="Q11" s="215"/>
      <c r="R11" s="215"/>
      <c r="S11" s="215"/>
      <c r="T11" s="215"/>
      <c r="U11" s="215"/>
      <c r="V11" s="203"/>
      <c r="W11" s="203"/>
      <c r="X11" s="203"/>
      <c r="Y11" s="203"/>
      <c r="Z11" s="203"/>
      <c r="AA11" s="206"/>
      <c r="AB11" s="206"/>
      <c r="AC11" s="206"/>
      <c r="AD11" s="206"/>
      <c r="AE11" s="206"/>
      <c r="AF11" s="206"/>
      <c r="AG11" s="209"/>
      <c r="AH11" s="212"/>
    </row>
    <row r="12" spans="1:34" ht="21" customHeight="1">
      <c r="A12" s="216"/>
      <c r="B12" s="219"/>
      <c r="C12" s="222"/>
      <c r="D12" s="314" t="e">
        <f>IF($A$3="","",IF(A12="","",IF(C12="",0,IF(C12=0,0,IF($A$3=1,LOOKUP(C12,segéd!$G$4:$G$604,segéd!$A$4:$A$604),IF($A$3=2,LOOKUP(C12,segéd!$AE$4:$AE$604,segéd!$Y$4:$Y$604)))))))</f>
        <v>#REF!</v>
      </c>
      <c r="E12" s="39"/>
      <c r="F12" s="321" t="e">
        <f>IF($A$3="","",IF(A12="","",IF(SUM(E12:E14)=0,0,IF($A$2="fiú",LOOKUP(LARGE(E12:E14,1),segéd!$Q$3:$Q$604,segéd!$U$3:$U$304),IF($A$2="leány",LOOKUP(LARGE(E12:E14,1),segéd!$V$3:$V$304,segéd!$U$3:$U$304))))))</f>
        <v>#REF!</v>
      </c>
      <c r="G12" s="42"/>
      <c r="H12" s="321" t="e">
        <f>IF($A$3="","",IF(A12="","",IF(SUM(G12:G14)=0,0,IF($A$2="leány",LOOKUP(LARGE(G12:G14,1),segéd!$X$3:$X$304,segéd!$U$3:$U$304),IF($A$2="fiú",LOOKUP(LARGE(G12:G14,1),segéd!$T$3:$T$304,segéd!$U$3:$U$304))))))</f>
        <v>#REF!</v>
      </c>
      <c r="I12" s="42"/>
      <c r="J12" s="321" t="e">
        <f>IF($A$3="","",IF(A12="","",IF(SUM(I12:I14)=0,0,IF($A$2="leány",LOOKUP(LARGE(I12:I14,1),segéd!$W$3:$W$304,segéd!$U$3:$U$304),IF($A$2="fiú",LOOKUP(LARGE(I12:I14,1),segéd!$S$3:$S$304,segéd!$U$3:$U$304))))))</f>
        <v>#REF!</v>
      </c>
      <c r="K12" s="230"/>
      <c r="L12" s="322" t="e">
        <f>IF($A$3="","",IF(A12="","",IF(K12="",0,IF(K12=0,0,IF($A$2="fiú",LOOKUP(K12,segéd!$K$3:$K$604,segéd!$A$3:$A$604),IF($A$2="leány",LOOKUP(K12,segéd!$AI$3:$AI$604,segéd!$Y$3:$Y$604)))))))</f>
        <v>#REF!</v>
      </c>
      <c r="M12" s="323">
        <f>IF(A12="","",IF(SUM(P12:T14)=0,0,SUM(P12:T14)))</f>
      </c>
      <c r="N12" s="236">
        <f>IF(M12="","",RANK(AH12,$AH$6:$AH$23))</f>
      </c>
      <c r="O12" s="278"/>
      <c r="P12" s="213" t="e">
        <f>IF(D12="",0,D12)</f>
        <v>#REF!</v>
      </c>
      <c r="Q12" s="213" t="e">
        <f>IF(F12="",0,F12)</f>
        <v>#REF!</v>
      </c>
      <c r="R12" s="213" t="e">
        <f>IF(H12="",0,H12)</f>
        <v>#REF!</v>
      </c>
      <c r="S12" s="213" t="e">
        <f>IF(J12="",0,J12)</f>
        <v>#REF!</v>
      </c>
      <c r="T12" s="213" t="e">
        <f>IF(L12="",0,L12)</f>
        <v>#REF!</v>
      </c>
      <c r="U12" s="213">
        <f>IF(A12="",0,M12)</f>
        <v>0</v>
      </c>
      <c r="V12" s="201">
        <f>IF(M12="","",RANK(D12,$D$6:$D$23))</f>
      </c>
      <c r="W12" s="201">
        <f>IF(M12="","",RANK(F12,$F$6:$F$23))</f>
      </c>
      <c r="X12" s="201">
        <f>IF(M12="","",RANK(H12,$H$6:$H$23))</f>
      </c>
      <c r="Y12" s="201">
        <f>IF(M12="","",RANK(J12,$J$6:$J$23))</f>
      </c>
      <c r="Z12" s="201">
        <f>IF(M12="","",RANK(L12,$L$6:$L$23))</f>
      </c>
      <c r="AA12" s="204">
        <f>COUNTIF($V12:$Z14,1)</f>
        <v>0</v>
      </c>
      <c r="AB12" s="204">
        <f>COUNTIF($V12:$Z14,2)</f>
        <v>0</v>
      </c>
      <c r="AC12" s="204">
        <f>COUNTIF($V12:$Z14,3)</f>
        <v>0</v>
      </c>
      <c r="AD12" s="204">
        <f>COUNTIF($V12:$Z14,4)</f>
        <v>0</v>
      </c>
      <c r="AE12" s="204">
        <f>COUNTIF($V12:$Z14,5)</f>
        <v>0</v>
      </c>
      <c r="AF12" s="204">
        <f>COUNTIF($V12:$Z14,6)</f>
        <v>0</v>
      </c>
      <c r="AG12" s="207">
        <f>(AF12+AE12*10+AD12*100+AC12*1000+AB12*10000+AA12*100000)/10000000</f>
        <v>0</v>
      </c>
      <c r="AH12" s="210">
        <f>IF(A12="","",U12+AG12)</f>
      </c>
    </row>
    <row r="13" spans="1:38" ht="18" customHeight="1">
      <c r="A13" s="217"/>
      <c r="B13" s="220"/>
      <c r="C13" s="223"/>
      <c r="D13" s="315"/>
      <c r="E13" s="37"/>
      <c r="F13" s="317"/>
      <c r="G13" s="40"/>
      <c r="H13" s="317"/>
      <c r="I13" s="40"/>
      <c r="J13" s="317"/>
      <c r="K13" s="231"/>
      <c r="L13" s="319"/>
      <c r="M13" s="234"/>
      <c r="N13" s="236"/>
      <c r="O13" s="238"/>
      <c r="P13" s="214"/>
      <c r="Q13" s="214"/>
      <c r="R13" s="214"/>
      <c r="S13" s="214"/>
      <c r="T13" s="214"/>
      <c r="U13" s="214"/>
      <c r="V13" s="202"/>
      <c r="W13" s="202"/>
      <c r="X13" s="202"/>
      <c r="Y13" s="202"/>
      <c r="Z13" s="202"/>
      <c r="AA13" s="205"/>
      <c r="AB13" s="205"/>
      <c r="AC13" s="205"/>
      <c r="AD13" s="205"/>
      <c r="AE13" s="205"/>
      <c r="AF13" s="205"/>
      <c r="AG13" s="208"/>
      <c r="AH13" s="211"/>
      <c r="AL13" s="157"/>
    </row>
    <row r="14" spans="1:38" ht="18" customHeight="1" thickBot="1">
      <c r="A14" s="218"/>
      <c r="B14" s="221"/>
      <c r="C14" s="224"/>
      <c r="D14" s="316"/>
      <c r="E14" s="38"/>
      <c r="F14" s="318"/>
      <c r="G14" s="41"/>
      <c r="H14" s="318"/>
      <c r="I14" s="41"/>
      <c r="J14" s="318"/>
      <c r="K14" s="232"/>
      <c r="L14" s="320"/>
      <c r="M14" s="235"/>
      <c r="N14" s="237"/>
      <c r="O14" s="239"/>
      <c r="P14" s="215"/>
      <c r="Q14" s="215"/>
      <c r="R14" s="215"/>
      <c r="S14" s="215"/>
      <c r="T14" s="215"/>
      <c r="U14" s="215"/>
      <c r="V14" s="203"/>
      <c r="W14" s="203"/>
      <c r="X14" s="203"/>
      <c r="Y14" s="203"/>
      <c r="Z14" s="203"/>
      <c r="AA14" s="206"/>
      <c r="AB14" s="206"/>
      <c r="AC14" s="206"/>
      <c r="AD14" s="206"/>
      <c r="AE14" s="206"/>
      <c r="AF14" s="206"/>
      <c r="AG14" s="209"/>
      <c r="AH14" s="212"/>
      <c r="AL14" s="157"/>
    </row>
    <row r="15" spans="1:38" ht="18" customHeight="1">
      <c r="A15" s="216"/>
      <c r="B15" s="219"/>
      <c r="C15" s="222"/>
      <c r="D15" s="314" t="e">
        <f>IF($A$3="","",IF(A15="","",IF(C15="",0,IF(C15=0,0,IF($A$3=1,LOOKUP(C15,segéd!$G$4:$G$604,segéd!$A$4:$A$604),IF($A$3=2,LOOKUP(C15,segéd!$AE$4:$AE$604,segéd!$Y$4:$Y$604)))))))</f>
        <v>#REF!</v>
      </c>
      <c r="E15" s="39"/>
      <c r="F15" s="321" t="e">
        <f>IF($A$3="","",IF(A15="","",IF(SUM(E15:E17)=0,0,IF($A$2="fiú",LOOKUP(LARGE(E15:E17,1),segéd!$Q$3:$Q$604,segéd!$U$3:$U$304),IF($A$2="leány",LOOKUP(LARGE(E15:E17,1),segéd!$V$3:$V$304,segéd!$U$3:$U$304))))))</f>
        <v>#REF!</v>
      </c>
      <c r="G15" s="42"/>
      <c r="H15" s="321" t="e">
        <f>IF($A$3="","",IF(A15="","",IF(SUM(G15:G17)=0,0,IF($A$2="leány",LOOKUP(LARGE(G15:G17,1),segéd!$X$3:$X$304,segéd!$U$3:$U$304),IF($A$2="fiú",LOOKUP(LARGE(G15:G17,1),segéd!$T$3:$T$304,segéd!$U$3:$U$304))))))</f>
        <v>#REF!</v>
      </c>
      <c r="I15" s="42"/>
      <c r="J15" s="321" t="e">
        <f>IF($A$3="","",IF(A15="","",IF(SUM(I15:I17)=0,0,IF($A$2="leány",LOOKUP(LARGE(I15:I17,1),segéd!$W$3:$W$304,segéd!$U$3:$U$304),IF($A$2="fiú",LOOKUP(LARGE(I15:I17,1),segéd!$S$3:$S$304,segéd!$U$3:$U$304))))))</f>
        <v>#REF!</v>
      </c>
      <c r="K15" s="230"/>
      <c r="L15" s="322" t="e">
        <f>IF($A$3="","",IF(A15="","",IF(K15="",0,IF(K15=0,0,IF($A$2="fiú",LOOKUP(K15,segéd!$K$3:$K$604,segéd!$A$3:$A$604),IF($A$2="leány",LOOKUP(K15,segéd!$AI$3:$AI$604,segéd!$Y$3:$Y$604)))))))</f>
        <v>#REF!</v>
      </c>
      <c r="M15" s="323">
        <f>IF(A15="","",IF(SUM(P15:T17)=0,0,SUM(P15:T17)))</f>
      </c>
      <c r="N15" s="236">
        <f>IF(M15="","",RANK(AH15,$AH$6:$AH$23))</f>
      </c>
      <c r="O15" s="278"/>
      <c r="P15" s="213" t="e">
        <f>IF(D15="",0,D15)</f>
        <v>#REF!</v>
      </c>
      <c r="Q15" s="213" t="e">
        <f>IF(F15="",0,F15)</f>
        <v>#REF!</v>
      </c>
      <c r="R15" s="213" t="e">
        <f>IF(H15="",0,H15)</f>
        <v>#REF!</v>
      </c>
      <c r="S15" s="213" t="e">
        <f>IF(J15="",0,J15)</f>
        <v>#REF!</v>
      </c>
      <c r="T15" s="213" t="e">
        <f>IF(L15="",0,L15)</f>
        <v>#REF!</v>
      </c>
      <c r="U15" s="213">
        <f>IF(A15="",0,M15)</f>
        <v>0</v>
      </c>
      <c r="V15" s="201">
        <f>IF(M15="","",RANK(D15,$D$6:$D$23))</f>
      </c>
      <c r="W15" s="201">
        <f>IF(M15="","",RANK(F15,$F$6:$F$23))</f>
      </c>
      <c r="X15" s="201">
        <f>IF(M15="","",RANK(H15,$H$6:$H$23))</f>
      </c>
      <c r="Y15" s="201">
        <f>IF(M15="","",RANK(J15,$J$6:$J$23))</f>
      </c>
      <c r="Z15" s="201">
        <f>IF(M15="","",RANK(L15,$L$6:$L$23))</f>
      </c>
      <c r="AA15" s="204">
        <f>COUNTIF($V15:$Z17,1)</f>
        <v>0</v>
      </c>
      <c r="AB15" s="204">
        <f>COUNTIF($V15:$Z17,2)</f>
        <v>0</v>
      </c>
      <c r="AC15" s="204">
        <f>COUNTIF($V15:$Z17,3)</f>
        <v>0</v>
      </c>
      <c r="AD15" s="204">
        <f>COUNTIF($V15:$Z17,4)</f>
        <v>0</v>
      </c>
      <c r="AE15" s="204">
        <f>COUNTIF($V15:$Z17,5)</f>
        <v>0</v>
      </c>
      <c r="AF15" s="204">
        <f>COUNTIF($V15:$Z17,6)</f>
        <v>0</v>
      </c>
      <c r="AG15" s="207">
        <f>(AF15+AE15*10+AD15*100+AC15*1000+AB15*10000+AA15*100000)/10000000</f>
        <v>0</v>
      </c>
      <c r="AH15" s="210">
        <f>IF(A15="","",U15+AG15)</f>
      </c>
      <c r="AL15" s="157"/>
    </row>
    <row r="16" spans="1:34" ht="18" customHeight="1">
      <c r="A16" s="217"/>
      <c r="B16" s="220"/>
      <c r="C16" s="223"/>
      <c r="D16" s="315"/>
      <c r="E16" s="37"/>
      <c r="F16" s="317"/>
      <c r="G16" s="40"/>
      <c r="H16" s="317"/>
      <c r="I16" s="40"/>
      <c r="J16" s="317"/>
      <c r="K16" s="231"/>
      <c r="L16" s="319"/>
      <c r="M16" s="234"/>
      <c r="N16" s="236"/>
      <c r="O16" s="238"/>
      <c r="P16" s="214"/>
      <c r="Q16" s="214"/>
      <c r="R16" s="214"/>
      <c r="S16" s="214"/>
      <c r="T16" s="214"/>
      <c r="U16" s="214"/>
      <c r="V16" s="202"/>
      <c r="W16" s="202"/>
      <c r="X16" s="202"/>
      <c r="Y16" s="202"/>
      <c r="Z16" s="202"/>
      <c r="AA16" s="205"/>
      <c r="AB16" s="205"/>
      <c r="AC16" s="205"/>
      <c r="AD16" s="205"/>
      <c r="AE16" s="205"/>
      <c r="AF16" s="205"/>
      <c r="AG16" s="208"/>
      <c r="AH16" s="211"/>
    </row>
    <row r="17" spans="1:34" ht="18" customHeight="1" thickBot="1">
      <c r="A17" s="218"/>
      <c r="B17" s="221"/>
      <c r="C17" s="224"/>
      <c r="D17" s="316"/>
      <c r="E17" s="38"/>
      <c r="F17" s="318"/>
      <c r="G17" s="41"/>
      <c r="H17" s="318"/>
      <c r="I17" s="41"/>
      <c r="J17" s="318"/>
      <c r="K17" s="232"/>
      <c r="L17" s="320"/>
      <c r="M17" s="235"/>
      <c r="N17" s="237"/>
      <c r="O17" s="239"/>
      <c r="P17" s="215"/>
      <c r="Q17" s="215"/>
      <c r="R17" s="215"/>
      <c r="S17" s="215"/>
      <c r="T17" s="215"/>
      <c r="U17" s="215"/>
      <c r="V17" s="203"/>
      <c r="W17" s="203"/>
      <c r="X17" s="203"/>
      <c r="Y17" s="203"/>
      <c r="Z17" s="203"/>
      <c r="AA17" s="206"/>
      <c r="AB17" s="206"/>
      <c r="AC17" s="206"/>
      <c r="AD17" s="206"/>
      <c r="AE17" s="206"/>
      <c r="AF17" s="206"/>
      <c r="AG17" s="209"/>
      <c r="AH17" s="212"/>
    </row>
    <row r="18" spans="1:34" ht="18" customHeight="1">
      <c r="A18" s="216"/>
      <c r="B18" s="219"/>
      <c r="C18" s="222"/>
      <c r="D18" s="314" t="e">
        <f>IF($A$3="","",IF(A18="","",IF(C18="",0,IF(C18=0,0,IF($A$3=1,LOOKUP(C18,segéd!$G$4:$G$604,segéd!$A$4:$A$604),IF($A$3=2,LOOKUP(C18,segéd!$AE$4:$AE$604,segéd!$Y$4:$Y$604)))))))</f>
        <v>#REF!</v>
      </c>
      <c r="E18" s="39"/>
      <c r="F18" s="321" t="e">
        <f>IF($A$3="","",IF(A18="","",IF(SUM(E18:E20)=0,0,IF($A$2="fiú",LOOKUP(LARGE(E18:E20,1),segéd!$Q$3:$Q$604,segéd!$U$3:$U$304),IF($A$2="leány",LOOKUP(LARGE(E18:E20,1),segéd!$V$3:$V$304,segéd!$U$3:$U$304))))))</f>
        <v>#REF!</v>
      </c>
      <c r="G18" s="42"/>
      <c r="H18" s="321" t="e">
        <f>IF($A$3="","",IF(A18="","",IF(SUM(G18:G20)=0,0,IF($A$2="leány",LOOKUP(LARGE(G18:G20,1),segéd!$X$3:$X$304,segéd!$U$3:$U$304),IF($A$2="fiú",LOOKUP(LARGE(G18:G20,1),segéd!$T$3:$T$304,segéd!$U$3:$U$304))))))</f>
        <v>#REF!</v>
      </c>
      <c r="I18" s="42"/>
      <c r="J18" s="321" t="e">
        <f>IF($A$3="","",IF(A18="","",IF(SUM(I18:I20)=0,0,IF($A$2="leány",LOOKUP(LARGE(I18:I20,1),segéd!$W$3:$W$304,segéd!$U$3:$U$304),IF($A$2="fiú",LOOKUP(LARGE(I18:I20,1),segéd!$S$3:$S$304,segéd!$U$3:$U$304))))))</f>
        <v>#REF!</v>
      </c>
      <c r="K18" s="230"/>
      <c r="L18" s="322" t="e">
        <f>IF($A$3="","",IF(A18="","",IF(K18="",0,IF(K18=0,0,IF($A$2="fiú",LOOKUP(K18,segéd!$K$3:$K$604,segéd!$A$3:$A$604),IF($A$2="leány",LOOKUP(K18,segéd!$AI$3:$AI$604,segéd!$Y$3:$Y$604)))))))</f>
        <v>#REF!</v>
      </c>
      <c r="M18" s="323">
        <f>IF(A18="","",IF(SUM(P18:T20)=0,0,SUM(P18:T20)))</f>
      </c>
      <c r="N18" s="236">
        <f>IF(M18="","",RANK(AH18,$AH$6:$AH$23))</f>
      </c>
      <c r="O18" s="278"/>
      <c r="P18" s="213" t="e">
        <f>IF(D18="",0,D18)</f>
        <v>#REF!</v>
      </c>
      <c r="Q18" s="213" t="e">
        <f>IF(F18="",0,F18)</f>
        <v>#REF!</v>
      </c>
      <c r="R18" s="213" t="e">
        <f>IF(H18="",0,H18)</f>
        <v>#REF!</v>
      </c>
      <c r="S18" s="213" t="e">
        <f>IF(J18="",0,J18)</f>
        <v>#REF!</v>
      </c>
      <c r="T18" s="213" t="e">
        <f>IF(L18="",0,L18)</f>
        <v>#REF!</v>
      </c>
      <c r="U18" s="213">
        <f>IF(A18="",0,M18)</f>
        <v>0</v>
      </c>
      <c r="V18" s="201">
        <f>IF(M18="","",RANK(D18,$D$6:$D$23))</f>
      </c>
      <c r="W18" s="201">
        <f>IF(M18="","",RANK(F18,$F$6:$F$23))</f>
      </c>
      <c r="X18" s="201">
        <f>IF(M18="","",RANK(H18,$H$6:$H$23))</f>
      </c>
      <c r="Y18" s="201">
        <f>IF(M18="","",RANK(J18,$J$6:$J$23))</f>
      </c>
      <c r="Z18" s="201">
        <f>IF(M18="","",RANK(L18,$L$6:$L$23))</f>
      </c>
      <c r="AA18" s="204">
        <f>COUNTIF($V18:$Z20,1)</f>
        <v>0</v>
      </c>
      <c r="AB18" s="204">
        <f>COUNTIF($V18:$Z20,2)</f>
        <v>0</v>
      </c>
      <c r="AC18" s="204">
        <f>COUNTIF($V18:$Z20,3)</f>
        <v>0</v>
      </c>
      <c r="AD18" s="204">
        <f>COUNTIF($V18:$Z20,4)</f>
        <v>0</v>
      </c>
      <c r="AE18" s="204">
        <f>COUNTIF($V18:$Z20,5)</f>
        <v>0</v>
      </c>
      <c r="AF18" s="204">
        <f>COUNTIF($V18:$Z20,6)</f>
        <v>0</v>
      </c>
      <c r="AG18" s="207">
        <f>(AF18+AE18*10+AD18*100+AC18*1000+AB18*10000+AA18*100000)/10000000</f>
        <v>0</v>
      </c>
      <c r="AH18" s="210">
        <f>IF(A18="","",U18+AG18)</f>
      </c>
    </row>
    <row r="19" spans="1:34" ht="18" customHeight="1">
      <c r="A19" s="217"/>
      <c r="B19" s="220"/>
      <c r="C19" s="223"/>
      <c r="D19" s="315"/>
      <c r="E19" s="37"/>
      <c r="F19" s="317"/>
      <c r="G19" s="40"/>
      <c r="H19" s="317"/>
      <c r="I19" s="40"/>
      <c r="J19" s="317"/>
      <c r="K19" s="231"/>
      <c r="L19" s="319"/>
      <c r="M19" s="234"/>
      <c r="N19" s="236"/>
      <c r="O19" s="238"/>
      <c r="P19" s="214"/>
      <c r="Q19" s="214"/>
      <c r="R19" s="214"/>
      <c r="S19" s="214"/>
      <c r="T19" s="214"/>
      <c r="U19" s="214"/>
      <c r="V19" s="202"/>
      <c r="W19" s="202"/>
      <c r="X19" s="202"/>
      <c r="Y19" s="202"/>
      <c r="Z19" s="202"/>
      <c r="AA19" s="205"/>
      <c r="AB19" s="205"/>
      <c r="AC19" s="205"/>
      <c r="AD19" s="205"/>
      <c r="AE19" s="205"/>
      <c r="AF19" s="205"/>
      <c r="AG19" s="208"/>
      <c r="AH19" s="211"/>
    </row>
    <row r="20" spans="1:34" ht="18" customHeight="1" thickBot="1">
      <c r="A20" s="218"/>
      <c r="B20" s="221"/>
      <c r="C20" s="224"/>
      <c r="D20" s="316"/>
      <c r="E20" s="38"/>
      <c r="F20" s="318"/>
      <c r="G20" s="41"/>
      <c r="H20" s="318"/>
      <c r="I20" s="41"/>
      <c r="J20" s="318"/>
      <c r="K20" s="232"/>
      <c r="L20" s="320"/>
      <c r="M20" s="235"/>
      <c r="N20" s="237"/>
      <c r="O20" s="239"/>
      <c r="P20" s="215"/>
      <c r="Q20" s="215"/>
      <c r="R20" s="215"/>
      <c r="S20" s="215"/>
      <c r="T20" s="215"/>
      <c r="U20" s="215"/>
      <c r="V20" s="203"/>
      <c r="W20" s="203"/>
      <c r="X20" s="203"/>
      <c r="Y20" s="203"/>
      <c r="Z20" s="203"/>
      <c r="AA20" s="206"/>
      <c r="AB20" s="206"/>
      <c r="AC20" s="206"/>
      <c r="AD20" s="206"/>
      <c r="AE20" s="206"/>
      <c r="AF20" s="206"/>
      <c r="AG20" s="209"/>
      <c r="AH20" s="212"/>
    </row>
    <row r="21" spans="1:34" ht="18" customHeight="1">
      <c r="A21" s="216"/>
      <c r="B21" s="219"/>
      <c r="C21" s="222"/>
      <c r="D21" s="314" t="e">
        <f>IF($A$3="","",IF(A21="","",IF(C21="",0,IF(C21=0,0,IF($A$3=1,LOOKUP(C21,segéd!$G$4:$G$604,segéd!$A$4:$A$604),IF($A$3=2,LOOKUP(C21,segéd!$AE$4:$AE$604,segéd!$Y$4:$Y$604)))))))</f>
        <v>#REF!</v>
      </c>
      <c r="E21" s="39"/>
      <c r="F21" s="321" t="e">
        <f>IF($A$3="","",IF(A21="","",IF(SUM(E21:E23)=0,0,IF($A$2="fiú",LOOKUP(LARGE(E21:E23,1),segéd!$Q$3:$Q$604,segéd!$U$3:$U$304),IF($A$2="leány",LOOKUP(LARGE(E21:E23,1),segéd!$V$3:$V$304,segéd!$U$3:$U$304))))))</f>
        <v>#REF!</v>
      </c>
      <c r="G21" s="42"/>
      <c r="H21" s="321" t="e">
        <f>IF($A$3="","",IF(A21="","",IF(SUM(G21:G23)=0,0,IF($A$2="leány",LOOKUP(LARGE(G21:G23,1),segéd!$X$3:$X$304,segéd!$U$3:$U$304),IF($A$2="fiú",LOOKUP(LARGE(G21:G23,1),segéd!$T$3:$T$304,segéd!$U$3:$U$304))))))</f>
        <v>#REF!</v>
      </c>
      <c r="I21" s="42"/>
      <c r="J21" s="321" t="e">
        <f>IF($A$3="","",IF(A21="","",IF(SUM(I21:I23)=0,0,IF($A$2="leány",LOOKUP(LARGE(I21:I23,1),segéd!$W$3:$W$304,segéd!$U$3:$U$304),IF($A$2="fiú",LOOKUP(LARGE(I21:I23,1),segéd!$S$3:$S$304,segéd!$U$3:$U$304))))))</f>
        <v>#REF!</v>
      </c>
      <c r="K21" s="230"/>
      <c r="L21" s="322" t="e">
        <f>IF($A$3="","",IF(A21="","",IF(K21="",0,IF(K21=0,0,IF($A$2="fiú",LOOKUP(K21,segéd!$K$3:$K$604,segéd!$A$3:$A$604),IF($A$2="leány",LOOKUP(K21,segéd!$AI$3:$AI$604,segéd!$Y$3:$Y$604)))))))</f>
        <v>#REF!</v>
      </c>
      <c r="M21" s="323">
        <f>IF(A21="","",IF(SUM(P21:T23)=0,0,SUM(P21:T23)))</f>
      </c>
      <c r="N21" s="236">
        <f>IF(M21="","",RANK(AH21,$AH$6:$AH$23))</f>
      </c>
      <c r="O21" s="278"/>
      <c r="P21" s="213" t="e">
        <f>IF(D21="",0,D21)</f>
        <v>#REF!</v>
      </c>
      <c r="Q21" s="213" t="e">
        <f>IF(F21="",0,F21)</f>
        <v>#REF!</v>
      </c>
      <c r="R21" s="213" t="e">
        <f>IF(H21="",0,H21)</f>
        <v>#REF!</v>
      </c>
      <c r="S21" s="213" t="e">
        <f>IF(J21="",0,J21)</f>
        <v>#REF!</v>
      </c>
      <c r="T21" s="213" t="e">
        <f>IF(L21="",0,L21)</f>
        <v>#REF!</v>
      </c>
      <c r="U21" s="213">
        <f>IF(A21="",0,M21)</f>
        <v>0</v>
      </c>
      <c r="V21" s="201">
        <f>IF(M21="","",RANK(D21,$D$6:$D$23))</f>
      </c>
      <c r="W21" s="201">
        <f>IF(M21="","",RANK(F21,$F$6:$F$23))</f>
      </c>
      <c r="X21" s="201">
        <f>IF(M21="","",RANK(H21,$H$6:$H$23))</f>
      </c>
      <c r="Y21" s="201">
        <f>IF(M21="","",RANK(J21,$J$6:$J$23))</f>
      </c>
      <c r="Z21" s="201">
        <f>IF(M21="","",RANK(L21,$L$6:$L$23))</f>
      </c>
      <c r="AA21" s="204">
        <f>COUNTIF($V21:$Z23,1)</f>
        <v>0</v>
      </c>
      <c r="AB21" s="204">
        <f>COUNTIF($V21:$Z23,2)</f>
        <v>0</v>
      </c>
      <c r="AC21" s="204">
        <f>COUNTIF($V21:$Z23,3)</f>
        <v>0</v>
      </c>
      <c r="AD21" s="204">
        <f>COUNTIF($V21:$Z23,4)</f>
        <v>0</v>
      </c>
      <c r="AE21" s="204">
        <f>COUNTIF($V21:$Z23,5)</f>
        <v>0</v>
      </c>
      <c r="AF21" s="204">
        <f>COUNTIF($V21:$Z23,6)</f>
        <v>0</v>
      </c>
      <c r="AG21" s="207">
        <f>(AF21+AE21*10+AD21*100+AC21*1000+AB21*10000+AA21*100000)/10000000</f>
        <v>0</v>
      </c>
      <c r="AH21" s="210">
        <f>IF(A21="","",U21+AG21)</f>
      </c>
    </row>
    <row r="22" spans="1:34" ht="18" customHeight="1">
      <c r="A22" s="217"/>
      <c r="B22" s="220"/>
      <c r="C22" s="223"/>
      <c r="D22" s="315"/>
      <c r="E22" s="37"/>
      <c r="F22" s="317"/>
      <c r="G22" s="40"/>
      <c r="H22" s="317"/>
      <c r="I22" s="40"/>
      <c r="J22" s="317"/>
      <c r="K22" s="231"/>
      <c r="L22" s="319"/>
      <c r="M22" s="234"/>
      <c r="N22" s="236"/>
      <c r="O22" s="238"/>
      <c r="P22" s="214"/>
      <c r="Q22" s="214"/>
      <c r="R22" s="214"/>
      <c r="S22" s="214"/>
      <c r="T22" s="214"/>
      <c r="U22" s="214"/>
      <c r="V22" s="202"/>
      <c r="W22" s="202"/>
      <c r="X22" s="202"/>
      <c r="Y22" s="202"/>
      <c r="Z22" s="202"/>
      <c r="AA22" s="205"/>
      <c r="AB22" s="205"/>
      <c r="AC22" s="205"/>
      <c r="AD22" s="205"/>
      <c r="AE22" s="205"/>
      <c r="AF22" s="205"/>
      <c r="AG22" s="208"/>
      <c r="AH22" s="211"/>
    </row>
    <row r="23" spans="1:34" ht="18" customHeight="1" thickBot="1">
      <c r="A23" s="218"/>
      <c r="B23" s="221"/>
      <c r="C23" s="224"/>
      <c r="D23" s="316"/>
      <c r="E23" s="38"/>
      <c r="F23" s="318"/>
      <c r="G23" s="41"/>
      <c r="H23" s="318"/>
      <c r="I23" s="41"/>
      <c r="J23" s="318"/>
      <c r="K23" s="232"/>
      <c r="L23" s="320"/>
      <c r="M23" s="235"/>
      <c r="N23" s="237"/>
      <c r="O23" s="239"/>
      <c r="P23" s="215"/>
      <c r="Q23" s="215"/>
      <c r="R23" s="215"/>
      <c r="S23" s="215"/>
      <c r="T23" s="215"/>
      <c r="U23" s="215"/>
      <c r="V23" s="203"/>
      <c r="W23" s="203"/>
      <c r="X23" s="203"/>
      <c r="Y23" s="203"/>
      <c r="Z23" s="203"/>
      <c r="AA23" s="206"/>
      <c r="AB23" s="206"/>
      <c r="AC23" s="206"/>
      <c r="AD23" s="206"/>
      <c r="AE23" s="206"/>
      <c r="AF23" s="206"/>
      <c r="AG23" s="209"/>
      <c r="AH23" s="212"/>
    </row>
    <row r="24" spans="1:34" ht="8.25" customHeight="1" thickBot="1">
      <c r="A24" s="324"/>
      <c r="B24" s="325"/>
      <c r="C24" s="325"/>
      <c r="D24" s="325"/>
      <c r="E24" s="325"/>
      <c r="F24" s="325"/>
      <c r="G24" s="325"/>
      <c r="H24" s="326"/>
      <c r="I24" s="43"/>
      <c r="J24" s="43"/>
      <c r="K24" s="330"/>
      <c r="L24" s="332">
        <f>IF(K24="","",IF(K24=0,0,IF(A3=1,LOOKUP(K24,segéd!$O$4:$O$604,segéd!$A$4:$A$604),IF(A3=2,LOOKUP(K24,segéd!$AM$3:$AM$604,segéd!$Y$3:$Y$604),""))))</f>
      </c>
      <c r="M24" s="332">
        <f>IF(P24=0,"",IF(K24="",P24,L24+P24))</f>
      </c>
      <c r="N24" s="335">
        <f>IF(M2="","",#REF!)</f>
      </c>
      <c r="O24" s="336"/>
      <c r="P24" s="34">
        <f>SUM(M6:M23)</f>
        <v>0</v>
      </c>
      <c r="Q24" s="35">
        <f>COUNTA(A6:A23)</f>
        <v>0</v>
      </c>
      <c r="R24" s="28"/>
      <c r="S24" s="28"/>
      <c r="T24" s="28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ht="30" customHeight="1" thickBot="1">
      <c r="A25" s="327"/>
      <c r="B25" s="328"/>
      <c r="C25" s="328"/>
      <c r="D25" s="328"/>
      <c r="E25" s="328"/>
      <c r="F25" s="328"/>
      <c r="G25" s="328"/>
      <c r="H25" s="329"/>
      <c r="I25" s="44"/>
      <c r="J25" s="44"/>
      <c r="K25" s="331"/>
      <c r="L25" s="333"/>
      <c r="M25" s="334"/>
      <c r="N25" s="337"/>
      <c r="O25" s="338"/>
      <c r="P25" s="28"/>
      <c r="Q25" s="28"/>
      <c r="R25" s="28"/>
      <c r="S25" s="28"/>
      <c r="T25" s="28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6">
        <f>SUM(AF6:AF23)</f>
        <v>0</v>
      </c>
      <c r="AG25" s="32"/>
      <c r="AH25" s="32"/>
    </row>
    <row r="26" spans="1:32" ht="18" customHeight="1">
      <c r="A26" s="247"/>
      <c r="B26" s="341" t="s">
        <v>34</v>
      </c>
      <c r="C26" s="343">
        <f>$M$2</f>
        <v>0</v>
      </c>
      <c r="D26" s="343"/>
      <c r="E26" s="343"/>
      <c r="F26" s="345" t="s">
        <v>38</v>
      </c>
      <c r="G26" s="347" t="s">
        <v>35</v>
      </c>
      <c r="H26" s="347"/>
      <c r="I26" s="347"/>
      <c r="J26" s="347"/>
      <c r="K26" s="347"/>
      <c r="L26" s="348"/>
      <c r="M26" s="351">
        <f>IF(P24=0,L24,IF(Q24=6,$M$24-LARGE(M6:M23,6),M24))</f>
      </c>
      <c r="N26" s="337"/>
      <c r="O26" s="338"/>
      <c r="P26" s="28"/>
      <c r="Q26" s="28"/>
      <c r="R26" s="28"/>
      <c r="S26" s="28"/>
      <c r="T26" s="28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42.75" customHeight="1" thickBot="1">
      <c r="A27" s="248"/>
      <c r="B27" s="342"/>
      <c r="C27" s="344"/>
      <c r="D27" s="344"/>
      <c r="E27" s="344"/>
      <c r="F27" s="346"/>
      <c r="G27" s="349"/>
      <c r="H27" s="349"/>
      <c r="I27" s="349"/>
      <c r="J27" s="349"/>
      <c r="K27" s="349"/>
      <c r="L27" s="350"/>
      <c r="M27" s="352"/>
      <c r="N27" s="339"/>
      <c r="O27" s="340"/>
      <c r="P27" s="28"/>
      <c r="Q27" s="28"/>
      <c r="R27" s="28"/>
      <c r="S27" s="28"/>
      <c r="T27" s="28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20" ht="16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N28" s="30"/>
      <c r="O28" s="30"/>
      <c r="P28" s="30"/>
      <c r="Q28" s="30"/>
      <c r="R28" s="30"/>
      <c r="S28" s="30"/>
      <c r="T28" s="30"/>
    </row>
    <row r="29" spans="1:20" ht="13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ht="13.5" customHeight="1"/>
    <row r="33" ht="12.75" customHeight="1"/>
    <row r="34" ht="12.75" customHeight="1"/>
    <row r="35" ht="13.5" customHeight="1"/>
    <row r="36" ht="12.75" customHeight="1"/>
    <row r="37" ht="12.75" customHeight="1"/>
    <row r="38" ht="13.5" customHeight="1"/>
    <row r="39" ht="12.75" customHeight="1"/>
    <row r="40" ht="12.75" customHeight="1"/>
    <row r="41" ht="13.5" customHeight="1"/>
    <row r="42" ht="12.75" customHeight="1"/>
    <row r="43" ht="12.75" customHeight="1"/>
    <row r="44" ht="13.5" customHeight="1"/>
  </sheetData>
  <sheetProtection/>
  <protectedRanges>
    <protectedRange sqref="M2:O2 A6:C23 E6:E23 G6:G23 I6:I23 K6:K23" name="Tartom?ny1"/>
  </protectedRanges>
  <mergeCells count="220">
    <mergeCell ref="B26:B27"/>
    <mergeCell ref="C26:E27"/>
    <mergeCell ref="F26:F27"/>
    <mergeCell ref="G26:L27"/>
    <mergeCell ref="M26:M27"/>
    <mergeCell ref="AE21:AE23"/>
    <mergeCell ref="Z21:Z23"/>
    <mergeCell ref="AA21:AA23"/>
    <mergeCell ref="AB21:AB23"/>
    <mergeCell ref="AC21:AC23"/>
    <mergeCell ref="AF21:AF23"/>
    <mergeCell ref="AG21:AG23"/>
    <mergeCell ref="AH21:AH23"/>
    <mergeCell ref="A24:H25"/>
    <mergeCell ref="K24:K25"/>
    <mergeCell ref="L24:L25"/>
    <mergeCell ref="M24:M25"/>
    <mergeCell ref="N24:O27"/>
    <mergeCell ref="A26:A27"/>
    <mergeCell ref="Y21:Y23"/>
    <mergeCell ref="AD21:AD23"/>
    <mergeCell ref="S21:S23"/>
    <mergeCell ref="T21:T23"/>
    <mergeCell ref="U21:U23"/>
    <mergeCell ref="V21:V23"/>
    <mergeCell ref="W21:W23"/>
    <mergeCell ref="X21:X23"/>
    <mergeCell ref="M21:M23"/>
    <mergeCell ref="N21:N23"/>
    <mergeCell ref="O21:O23"/>
    <mergeCell ref="P21:P23"/>
    <mergeCell ref="Q21:Q23"/>
    <mergeCell ref="R21:R23"/>
    <mergeCell ref="AH18:AH20"/>
    <mergeCell ref="A21:A23"/>
    <mergeCell ref="B21:B23"/>
    <mergeCell ref="C21:C23"/>
    <mergeCell ref="D21:D23"/>
    <mergeCell ref="F21:F23"/>
    <mergeCell ref="H21:H23"/>
    <mergeCell ref="J21:J23"/>
    <mergeCell ref="K21:K23"/>
    <mergeCell ref="L21:L23"/>
    <mergeCell ref="AB18:AB20"/>
    <mergeCell ref="AC18:AC20"/>
    <mergeCell ref="AD18:AD20"/>
    <mergeCell ref="AE18:AE20"/>
    <mergeCell ref="AF18:AF20"/>
    <mergeCell ref="AG18:AG20"/>
    <mergeCell ref="V18:V20"/>
    <mergeCell ref="W18:W20"/>
    <mergeCell ref="X18:X20"/>
    <mergeCell ref="Y18:Y20"/>
    <mergeCell ref="Z18:Z20"/>
    <mergeCell ref="AA18:AA20"/>
    <mergeCell ref="P18:P20"/>
    <mergeCell ref="Q18:Q20"/>
    <mergeCell ref="R18:R20"/>
    <mergeCell ref="S18:S20"/>
    <mergeCell ref="T18:T20"/>
    <mergeCell ref="U18:U20"/>
    <mergeCell ref="J18:J20"/>
    <mergeCell ref="K18:K20"/>
    <mergeCell ref="L18:L20"/>
    <mergeCell ref="M18:M20"/>
    <mergeCell ref="N18:N20"/>
    <mergeCell ref="O18:O20"/>
    <mergeCell ref="AE15:AE17"/>
    <mergeCell ref="AF15:AF17"/>
    <mergeCell ref="AG15:AG17"/>
    <mergeCell ref="AH15:AH17"/>
    <mergeCell ref="A18:A20"/>
    <mergeCell ref="B18:B20"/>
    <mergeCell ref="C18:C20"/>
    <mergeCell ref="D18:D20"/>
    <mergeCell ref="F18:F20"/>
    <mergeCell ref="H18:H20"/>
    <mergeCell ref="Y15:Y17"/>
    <mergeCell ref="Z15:Z17"/>
    <mergeCell ref="AA15:AA17"/>
    <mergeCell ref="AB15:AB17"/>
    <mergeCell ref="AC15:AC17"/>
    <mergeCell ref="AD15:AD17"/>
    <mergeCell ref="S15:S17"/>
    <mergeCell ref="T15:T17"/>
    <mergeCell ref="U15:U17"/>
    <mergeCell ref="V15:V17"/>
    <mergeCell ref="W15:W17"/>
    <mergeCell ref="X15:X17"/>
    <mergeCell ref="M15:M17"/>
    <mergeCell ref="N15:N17"/>
    <mergeCell ref="O15:O17"/>
    <mergeCell ref="P15:P17"/>
    <mergeCell ref="Q15:Q17"/>
    <mergeCell ref="R15:R17"/>
    <mergeCell ref="AH12:AH14"/>
    <mergeCell ref="A15:A17"/>
    <mergeCell ref="B15:B17"/>
    <mergeCell ref="C15:C17"/>
    <mergeCell ref="D15:D17"/>
    <mergeCell ref="F15:F17"/>
    <mergeCell ref="H15:H17"/>
    <mergeCell ref="J15:J17"/>
    <mergeCell ref="K15:K17"/>
    <mergeCell ref="L15:L17"/>
    <mergeCell ref="AB12:AB14"/>
    <mergeCell ref="AC12:AC14"/>
    <mergeCell ref="AD12:AD14"/>
    <mergeCell ref="AE12:AE14"/>
    <mergeCell ref="AF12:AF14"/>
    <mergeCell ref="AG12:AG14"/>
    <mergeCell ref="V12:V14"/>
    <mergeCell ref="W12:W14"/>
    <mergeCell ref="X12:X14"/>
    <mergeCell ref="Y12:Y14"/>
    <mergeCell ref="Z12:Z14"/>
    <mergeCell ref="AA12:AA14"/>
    <mergeCell ref="P12:P14"/>
    <mergeCell ref="Q12:Q14"/>
    <mergeCell ref="R12:R14"/>
    <mergeCell ref="S12:S14"/>
    <mergeCell ref="T12:T14"/>
    <mergeCell ref="U12:U14"/>
    <mergeCell ref="J12:J14"/>
    <mergeCell ref="K12:K14"/>
    <mergeCell ref="L12:L14"/>
    <mergeCell ref="M12:M14"/>
    <mergeCell ref="N12:N14"/>
    <mergeCell ref="O12:O14"/>
    <mergeCell ref="AE9:AE11"/>
    <mergeCell ref="AF9:AF11"/>
    <mergeCell ref="AG9:AG11"/>
    <mergeCell ref="AH9:AH11"/>
    <mergeCell ref="A12:A14"/>
    <mergeCell ref="B12:B14"/>
    <mergeCell ref="C12:C14"/>
    <mergeCell ref="D12:D14"/>
    <mergeCell ref="F12:F14"/>
    <mergeCell ref="H12:H14"/>
    <mergeCell ref="Y9:Y11"/>
    <mergeCell ref="Z9:Z11"/>
    <mergeCell ref="AA9:AA11"/>
    <mergeCell ref="AB9:AB11"/>
    <mergeCell ref="AC9:AC11"/>
    <mergeCell ref="AD9:AD11"/>
    <mergeCell ref="S9:S11"/>
    <mergeCell ref="T9:T11"/>
    <mergeCell ref="U9:U11"/>
    <mergeCell ref="V9:V11"/>
    <mergeCell ref="W9:W11"/>
    <mergeCell ref="X9:X11"/>
    <mergeCell ref="M9:M11"/>
    <mergeCell ref="N9:N11"/>
    <mergeCell ref="O9:O11"/>
    <mergeCell ref="P9:P11"/>
    <mergeCell ref="Q9:Q11"/>
    <mergeCell ref="R9:R11"/>
    <mergeCell ref="AH6:AH8"/>
    <mergeCell ref="A9:A11"/>
    <mergeCell ref="B9:B11"/>
    <mergeCell ref="C9:C11"/>
    <mergeCell ref="D9:D11"/>
    <mergeCell ref="F9:F11"/>
    <mergeCell ref="H9:H11"/>
    <mergeCell ref="J9:J11"/>
    <mergeCell ref="K9:K11"/>
    <mergeCell ref="L9:L11"/>
    <mergeCell ref="AB6:AB8"/>
    <mergeCell ref="AC6:AC8"/>
    <mergeCell ref="AD6:AD8"/>
    <mergeCell ref="AE6:AE8"/>
    <mergeCell ref="AF6:AF8"/>
    <mergeCell ref="AG6:AG8"/>
    <mergeCell ref="V6:V8"/>
    <mergeCell ref="W6:W8"/>
    <mergeCell ref="X6:X8"/>
    <mergeCell ref="Y6:Y8"/>
    <mergeCell ref="Z6:Z8"/>
    <mergeCell ref="AA6:AA8"/>
    <mergeCell ref="P6:P8"/>
    <mergeCell ref="Q6:Q8"/>
    <mergeCell ref="R6:R8"/>
    <mergeCell ref="S6:S8"/>
    <mergeCell ref="T6:T8"/>
    <mergeCell ref="U6:U8"/>
    <mergeCell ref="J6:J8"/>
    <mergeCell ref="K6:K8"/>
    <mergeCell ref="L6:L8"/>
    <mergeCell ref="M6:M8"/>
    <mergeCell ref="N6:N8"/>
    <mergeCell ref="O6:O8"/>
    <mergeCell ref="AC4:AC5"/>
    <mergeCell ref="AD4:AD5"/>
    <mergeCell ref="AE4:AE5"/>
    <mergeCell ref="AF4:AF5"/>
    <mergeCell ref="A6:A8"/>
    <mergeCell ref="B6:B8"/>
    <mergeCell ref="C6:C8"/>
    <mergeCell ref="D6:D8"/>
    <mergeCell ref="F6:F8"/>
    <mergeCell ref="H6:H8"/>
    <mergeCell ref="K4:L4"/>
    <mergeCell ref="M4:M5"/>
    <mergeCell ref="N4:N5"/>
    <mergeCell ref="O4:O5"/>
    <mergeCell ref="AA4:AA5"/>
    <mergeCell ref="AB4:AB5"/>
    <mergeCell ref="A4:A5"/>
    <mergeCell ref="B4:B5"/>
    <mergeCell ref="C4:D4"/>
    <mergeCell ref="E4:F4"/>
    <mergeCell ref="G4:H4"/>
    <mergeCell ref="I4:J4"/>
    <mergeCell ref="A1:N1"/>
    <mergeCell ref="B2:D3"/>
    <mergeCell ref="E2:L3"/>
    <mergeCell ref="M2:O2"/>
    <mergeCell ref="U2:W2"/>
    <mergeCell ref="M3:O3"/>
    <mergeCell ref="V3:A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L31"/>
  <sheetViews>
    <sheetView zoomScale="75" zoomScaleNormal="75" zoomScalePageLayoutView="0" workbookViewId="0" topLeftCell="A1">
      <selection activeCell="AL22" sqref="AL22"/>
    </sheetView>
  </sheetViews>
  <sheetFormatPr defaultColWidth="9.140625" defaultRowHeight="12.75"/>
  <cols>
    <col min="1" max="1" width="22.421875" style="2" customWidth="1"/>
    <col min="2" max="2" width="9.00390625" style="2" customWidth="1"/>
    <col min="3" max="3" width="8.28125" style="2" bestFit="1" customWidth="1"/>
    <col min="4" max="4" width="8.7109375" style="2" customWidth="1"/>
    <col min="5" max="5" width="7.7109375" style="2" customWidth="1"/>
    <col min="6" max="6" width="6.8515625" style="2" bestFit="1" customWidth="1"/>
    <col min="7" max="7" width="9.421875" style="2" customWidth="1"/>
    <col min="8" max="8" width="7.28125" style="2" customWidth="1"/>
    <col min="9" max="9" width="8.28125" style="2" bestFit="1" customWidth="1"/>
    <col min="10" max="10" width="7.28125" style="2" customWidth="1"/>
    <col min="11" max="11" width="12.57421875" style="2" bestFit="1" customWidth="1"/>
    <col min="12" max="12" width="7.00390625" style="2" customWidth="1"/>
    <col min="13" max="13" width="12.28125" style="2" customWidth="1"/>
    <col min="14" max="14" width="6.8515625" style="2" customWidth="1"/>
    <col min="15" max="15" width="9.57421875" style="2" customWidth="1"/>
    <col min="16" max="20" width="9.57421875" style="2" hidden="1" customWidth="1"/>
    <col min="21" max="21" width="10.140625" style="2" hidden="1" customWidth="1"/>
    <col min="22" max="22" width="4.7109375" style="2" hidden="1" customWidth="1"/>
    <col min="23" max="30" width="5.140625" style="2" hidden="1" customWidth="1"/>
    <col min="31" max="31" width="4.7109375" style="2" hidden="1" customWidth="1"/>
    <col min="32" max="32" width="18.00390625" style="2" hidden="1" customWidth="1"/>
    <col min="33" max="33" width="28.421875" style="2" hidden="1" customWidth="1"/>
    <col min="34" max="34" width="25.140625" style="2" hidden="1" customWidth="1"/>
    <col min="35" max="16384" width="9.140625" style="2" customWidth="1"/>
  </cols>
  <sheetData>
    <row r="1" spans="1:32" ht="27.75" customHeight="1" thickBot="1">
      <c r="A1" s="298" t="e">
        <f>#REF!</f>
        <v>#REF!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3">
        <f>IF(M2="","",#REF!)</f>
      </c>
      <c r="P1" s="15"/>
      <c r="Q1" s="15"/>
      <c r="R1" s="15"/>
      <c r="S1" s="15"/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38.25" customHeight="1" thickBot="1">
      <c r="A2" s="46" t="e">
        <f>IF(A3=1,"Fiú",IF(A3=2,"Leány",""))</f>
        <v>#REF!</v>
      </c>
      <c r="B2" s="300" t="s">
        <v>44</v>
      </c>
      <c r="C2" s="301"/>
      <c r="D2" s="302"/>
      <c r="E2" s="303" t="s">
        <v>0</v>
      </c>
      <c r="F2" s="303"/>
      <c r="G2" s="303"/>
      <c r="H2" s="303"/>
      <c r="I2" s="303"/>
      <c r="J2" s="303"/>
      <c r="K2" s="303"/>
      <c r="L2" s="304"/>
      <c r="M2" s="305"/>
      <c r="N2" s="306"/>
      <c r="O2" s="307"/>
      <c r="P2" s="17"/>
      <c r="Q2" s="17"/>
      <c r="R2" s="17"/>
      <c r="S2" s="17"/>
      <c r="T2" s="17"/>
      <c r="U2" s="242"/>
      <c r="V2" s="242"/>
      <c r="W2" s="242"/>
      <c r="X2" s="18"/>
      <c r="Y2" s="18"/>
      <c r="Z2" s="18"/>
      <c r="AA2" s="18"/>
      <c r="AB2" s="18"/>
      <c r="AC2" s="18"/>
      <c r="AD2" s="18"/>
      <c r="AE2" s="18"/>
      <c r="AF2" s="18"/>
    </row>
    <row r="3" spans="1:32" ht="12" customHeight="1" thickBot="1">
      <c r="A3" s="14" t="e">
        <f>#REF!</f>
        <v>#REF!</v>
      </c>
      <c r="B3" s="254"/>
      <c r="C3" s="255"/>
      <c r="D3" s="256"/>
      <c r="E3" s="259"/>
      <c r="F3" s="259"/>
      <c r="G3" s="259"/>
      <c r="H3" s="259"/>
      <c r="I3" s="259"/>
      <c r="J3" s="259"/>
      <c r="K3" s="259"/>
      <c r="L3" s="260"/>
      <c r="M3" s="308" t="s">
        <v>37</v>
      </c>
      <c r="N3" s="309"/>
      <c r="O3" s="310"/>
      <c r="P3" s="19"/>
      <c r="Q3" s="19"/>
      <c r="R3" s="19"/>
      <c r="S3" s="19"/>
      <c r="T3" s="19"/>
      <c r="U3" s="20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</row>
    <row r="4" spans="1:34" ht="34.5" customHeight="1" thickBot="1">
      <c r="A4" s="272" t="s">
        <v>1</v>
      </c>
      <c r="B4" s="311" t="s">
        <v>2</v>
      </c>
      <c r="C4" s="312" t="s">
        <v>8</v>
      </c>
      <c r="D4" s="313"/>
      <c r="E4" s="274" t="s">
        <v>5</v>
      </c>
      <c r="F4" s="275"/>
      <c r="G4" s="276" t="s">
        <v>6</v>
      </c>
      <c r="H4" s="277"/>
      <c r="I4" s="279" t="s">
        <v>45</v>
      </c>
      <c r="J4" s="280"/>
      <c r="K4" s="245" t="s">
        <v>47</v>
      </c>
      <c r="L4" s="246"/>
      <c r="M4" s="247" t="s">
        <v>7</v>
      </c>
      <c r="N4" s="270" t="s">
        <v>25</v>
      </c>
      <c r="O4" s="249" t="s">
        <v>24</v>
      </c>
      <c r="P4" s="21"/>
      <c r="Q4" s="21"/>
      <c r="R4" s="21"/>
      <c r="S4" s="21"/>
      <c r="T4" s="21"/>
      <c r="U4" s="21"/>
      <c r="V4" s="22">
        <v>100</v>
      </c>
      <c r="W4" s="22" t="s">
        <v>42</v>
      </c>
      <c r="X4" s="22" t="s">
        <v>43</v>
      </c>
      <c r="Y4" s="22" t="s">
        <v>48</v>
      </c>
      <c r="Z4" s="22">
        <v>800</v>
      </c>
      <c r="AA4" s="240"/>
      <c r="AB4" s="240"/>
      <c r="AC4" s="240"/>
      <c r="AD4" s="240"/>
      <c r="AE4" s="240"/>
      <c r="AF4" s="240"/>
      <c r="AG4" s="25"/>
      <c r="AH4" s="25"/>
    </row>
    <row r="5" spans="1:34" ht="25.5" customHeight="1" thickBot="1">
      <c r="A5" s="273"/>
      <c r="B5" s="248"/>
      <c r="C5" s="48" t="s">
        <v>51</v>
      </c>
      <c r="D5" s="45" t="s">
        <v>4</v>
      </c>
      <c r="E5" s="48" t="s">
        <v>46</v>
      </c>
      <c r="F5" s="45" t="s">
        <v>4</v>
      </c>
      <c r="G5" s="48" t="s">
        <v>52</v>
      </c>
      <c r="H5" s="45" t="s">
        <v>4</v>
      </c>
      <c r="I5" s="48" t="s">
        <v>52</v>
      </c>
      <c r="J5" s="45" t="s">
        <v>4</v>
      </c>
      <c r="K5" s="48" t="s">
        <v>50</v>
      </c>
      <c r="L5" s="45" t="s">
        <v>4</v>
      </c>
      <c r="M5" s="248"/>
      <c r="N5" s="271"/>
      <c r="O5" s="250"/>
      <c r="P5" s="26"/>
      <c r="Q5" s="26"/>
      <c r="R5" s="26"/>
      <c r="S5" s="26"/>
      <c r="T5" s="26"/>
      <c r="U5" s="26"/>
      <c r="V5" s="22">
        <v>100</v>
      </c>
      <c r="W5" s="22" t="s">
        <v>42</v>
      </c>
      <c r="X5" s="22" t="s">
        <v>43</v>
      </c>
      <c r="Y5" s="22" t="s">
        <v>48</v>
      </c>
      <c r="Z5" s="22">
        <v>800</v>
      </c>
      <c r="AA5" s="241"/>
      <c r="AB5" s="241"/>
      <c r="AC5" s="241"/>
      <c r="AD5" s="241"/>
      <c r="AE5" s="241"/>
      <c r="AF5" s="241"/>
      <c r="AG5" s="27"/>
      <c r="AH5" s="27"/>
    </row>
    <row r="6" spans="1:34" ht="18" customHeight="1">
      <c r="A6" s="217"/>
      <c r="B6" s="219"/>
      <c r="C6" s="244"/>
      <c r="D6" s="314" t="e">
        <f>IF($A$3="","",IF(A6="","",IF(C6="",0,IF(C6=0,0,IF($A$3=1,LOOKUP(C6,segéd!$G$4:$G$604,segéd!$A$4:$A$604),IF($A$3=2,LOOKUP(C6,segéd!$AE$4:$AE$604,segéd!$Y$4:$Y$604)))))))</f>
        <v>#REF!</v>
      </c>
      <c r="E6" s="39"/>
      <c r="F6" s="314" t="e">
        <f>IF($A$3="","",IF(A6="","",IF(SUM(E6:E8)=0,0,IF($A$2="fiú",LOOKUP(LARGE(E6:E8,1),segéd!$Q$3:$Q$604,segéd!$U$3:$U$304),IF($A$2="leány",LOOKUP(LARGE(E6:E8,1),segéd!$V$3:$V$304,segéd!$U$3:$U$304))))))</f>
        <v>#REF!</v>
      </c>
      <c r="G6" s="42"/>
      <c r="H6" s="314" t="e">
        <f>IF($A$3="","",IF(A6="","",IF(SUM(G6:G8)=0,0,IF($A$2="leány",LOOKUP(LARGE(G6:G8,1),segéd!$X$3:$X$304,segéd!$U$3:$U$304),IF($A$2="fiú",LOOKUP(LARGE(G6:G8,1),segéd!$T$3:$T$304,segéd!$U$3:$U$304))))))</f>
        <v>#REF!</v>
      </c>
      <c r="I6" s="42"/>
      <c r="J6" s="314" t="e">
        <f>IF($A$3="","",IF(A6="","",IF(SUM(I6:I8)=0,0,IF($A$2="leány",LOOKUP(LARGE(I6:I8,1),segéd!$W$3:$W$304,segéd!$U$3:$U$304),IF($A$2="fiú",LOOKUP(LARGE(I6:I8,1),segéd!$S$3:$S$304,segéd!$U$3:$U$304))))))</f>
        <v>#REF!</v>
      </c>
      <c r="K6" s="231"/>
      <c r="L6" s="319" t="e">
        <f>IF($A$3="","",IF(A6="","",IF(K6="",0,IF(K6=0,0,IF($A$2="fiú",LOOKUP(K6,segéd!$K$3:$K$604,segéd!$A$3:$A$604),IF($A$2="leány",LOOKUP(K6,segéd!$AI$3:$AI$604,segéd!$Y$3:$Y$604)))))))</f>
        <v>#REF!</v>
      </c>
      <c r="M6" s="233">
        <f>IF(A6="","",IF(SUM(P6:T8)=0,0,SUM(P6:T8)))</f>
      </c>
      <c r="N6" s="236">
        <f>IF(M6="","",RANK(AH6,$AH$6:$AH$23))</f>
      </c>
      <c r="O6" s="238"/>
      <c r="P6" s="213" t="e">
        <f>IF(D6="",0,D6)</f>
        <v>#REF!</v>
      </c>
      <c r="Q6" s="213" t="e">
        <f>IF(F6="",0,F6)</f>
        <v>#REF!</v>
      </c>
      <c r="R6" s="213" t="e">
        <f>IF(H6="",0,H6)</f>
        <v>#REF!</v>
      </c>
      <c r="S6" s="213" t="e">
        <f>IF(J6="",0,J6)</f>
        <v>#REF!</v>
      </c>
      <c r="T6" s="213" t="e">
        <f>IF(L6="",0,L6)</f>
        <v>#REF!</v>
      </c>
      <c r="U6" s="213">
        <f>IF(A6="",0,M6)</f>
        <v>0</v>
      </c>
      <c r="V6" s="201">
        <f>IF(M6="","",RANK(D6,$D$6:$D$23))</f>
      </c>
      <c r="W6" s="201">
        <f>IF(M6="","",RANK(F6,$F$6:$F$23))</f>
      </c>
      <c r="X6" s="201">
        <f>IF(M6="","",RANK(H6,$H$6:$H$23))</f>
      </c>
      <c r="Y6" s="201">
        <f>IF(M6="","",RANK(J6,$J$6:$J$23))</f>
      </c>
      <c r="Z6" s="201">
        <f>IF(M6="","",RANK(L6,$L$6:$L$23))</f>
      </c>
      <c r="AA6" s="204">
        <f>COUNTIF($V6:$Z8,1)</f>
        <v>0</v>
      </c>
      <c r="AB6" s="204">
        <f>COUNTIF($V6:$Z8,2)</f>
        <v>0</v>
      </c>
      <c r="AC6" s="204">
        <f>COUNTIF($V6:$Z8,3)</f>
        <v>0</v>
      </c>
      <c r="AD6" s="204">
        <f>COUNTIF($V6:$Z8,4)</f>
        <v>0</v>
      </c>
      <c r="AE6" s="204">
        <f>COUNTIF($V6:$Z8,5)</f>
        <v>0</v>
      </c>
      <c r="AF6" s="204">
        <f>COUNTIF($V6:$Z8,6)</f>
        <v>0</v>
      </c>
      <c r="AG6" s="207">
        <f>(AF6+AE6*10+AD6*100+AC6*1000+AB6*10000+AA6*100000)/10000000</f>
        <v>0</v>
      </c>
      <c r="AH6" s="210">
        <f>IF(A6="","",U6+AG6)</f>
      </c>
    </row>
    <row r="7" spans="1:34" ht="18" customHeight="1">
      <c r="A7" s="217"/>
      <c r="B7" s="220"/>
      <c r="C7" s="223"/>
      <c r="D7" s="315"/>
      <c r="E7" s="37"/>
      <c r="F7" s="317"/>
      <c r="G7" s="40"/>
      <c r="H7" s="317"/>
      <c r="I7" s="40"/>
      <c r="J7" s="317"/>
      <c r="K7" s="231"/>
      <c r="L7" s="319"/>
      <c r="M7" s="234"/>
      <c r="N7" s="236"/>
      <c r="O7" s="238"/>
      <c r="P7" s="214"/>
      <c r="Q7" s="214"/>
      <c r="R7" s="214"/>
      <c r="S7" s="214"/>
      <c r="T7" s="214"/>
      <c r="U7" s="214"/>
      <c r="V7" s="202"/>
      <c r="W7" s="202"/>
      <c r="X7" s="202"/>
      <c r="Y7" s="202"/>
      <c r="Z7" s="202"/>
      <c r="AA7" s="205"/>
      <c r="AB7" s="205"/>
      <c r="AC7" s="205"/>
      <c r="AD7" s="205"/>
      <c r="AE7" s="205"/>
      <c r="AF7" s="205"/>
      <c r="AG7" s="208"/>
      <c r="AH7" s="211"/>
    </row>
    <row r="8" spans="1:34" ht="18" customHeight="1" thickBot="1">
      <c r="A8" s="218"/>
      <c r="B8" s="221"/>
      <c r="C8" s="224"/>
      <c r="D8" s="316"/>
      <c r="E8" s="38"/>
      <c r="F8" s="318"/>
      <c r="G8" s="41"/>
      <c r="H8" s="318"/>
      <c r="I8" s="41"/>
      <c r="J8" s="318"/>
      <c r="K8" s="232"/>
      <c r="L8" s="320"/>
      <c r="M8" s="235"/>
      <c r="N8" s="237"/>
      <c r="O8" s="239"/>
      <c r="P8" s="215"/>
      <c r="Q8" s="215"/>
      <c r="R8" s="215"/>
      <c r="S8" s="215"/>
      <c r="T8" s="215"/>
      <c r="U8" s="215"/>
      <c r="V8" s="203"/>
      <c r="W8" s="203"/>
      <c r="X8" s="203"/>
      <c r="Y8" s="203"/>
      <c r="Z8" s="203"/>
      <c r="AA8" s="206"/>
      <c r="AB8" s="206"/>
      <c r="AC8" s="206"/>
      <c r="AD8" s="206"/>
      <c r="AE8" s="206"/>
      <c r="AF8" s="206"/>
      <c r="AG8" s="209"/>
      <c r="AH8" s="212"/>
    </row>
    <row r="9" spans="1:37" ht="18" customHeight="1">
      <c r="A9" s="216"/>
      <c r="B9" s="219"/>
      <c r="C9" s="222"/>
      <c r="D9" s="314" t="e">
        <f>IF($A$3="","",IF(A9="","",IF(C9="",0,IF(C9=0,0,IF($A$3=1,LOOKUP(C9,segéd!$G$4:$G$604,segéd!$A$4:$A$604),IF($A$3=2,LOOKUP(C9,segéd!$AE$4:$AE$604,segéd!$Y$4:$Y$604)))))))</f>
        <v>#REF!</v>
      </c>
      <c r="E9" s="39"/>
      <c r="F9" s="321" t="e">
        <f>IF($A$3="","",IF(A9="","",IF(SUM(E9:E11)=0,0,IF($A$2="fiú",LOOKUP(LARGE(E9:E11,1),segéd!$Q$3:$Q$604,segéd!$U$3:$U$304),IF($A$2="leány",LOOKUP(LARGE(E9:E11,1),segéd!$V$3:$V$304,segéd!$U$3:$U$304))))))</f>
        <v>#REF!</v>
      </c>
      <c r="G9" s="42"/>
      <c r="H9" s="321" t="e">
        <f>IF($A$3="","",IF(A9="","",IF(SUM(G9:G11)=0,0,IF($A$2="leány",LOOKUP(LARGE(G9:G11,1),segéd!$X$3:$X$304,segéd!$U$3:$U$304),IF($A$2="fiú",LOOKUP(LARGE(G9:G11,1),segéd!$T$3:$T$304,segéd!$U$3:$U$304))))))</f>
        <v>#REF!</v>
      </c>
      <c r="I9" s="42"/>
      <c r="J9" s="321" t="e">
        <f>IF($A$3="","",IF(A9="","",IF(SUM(I9:I11)=0,0,IF($A$2="leány",LOOKUP(LARGE(I9:I11,1),segéd!$W$3:$W$304,segéd!$U$3:$U$304),IF($A$2="fiú",LOOKUP(LARGE(I9:I11,1),segéd!$S$3:$S$304,segéd!$U$3:$U$304))))))</f>
        <v>#REF!</v>
      </c>
      <c r="K9" s="230"/>
      <c r="L9" s="322" t="e">
        <f>IF($A$3="","",IF(A9="","",IF(K9="",0,IF(K9=0,0,IF($A$2="fiú",LOOKUP(K9,segéd!$K$3:$K$604,segéd!$A$3:$A$604),IF($A$2="leány",LOOKUP(K9,segéd!$AI$3:$AI$604,segéd!$Y$3:$Y$604)))))))</f>
        <v>#REF!</v>
      </c>
      <c r="M9" s="323">
        <f>IF(A9="","",IF(SUM(P9:T11)=0,0,SUM(P9:T11)))</f>
      </c>
      <c r="N9" s="236">
        <f>IF(M9="","",RANK(AH9,$AH$6:$AH$23))</f>
      </c>
      <c r="O9" s="278"/>
      <c r="P9" s="213" t="e">
        <f>IF(D9="",0,D9)</f>
        <v>#REF!</v>
      </c>
      <c r="Q9" s="213" t="e">
        <f>IF(F9="",0,F9)</f>
        <v>#REF!</v>
      </c>
      <c r="R9" s="213" t="e">
        <f>IF(H9="",0,H9)</f>
        <v>#REF!</v>
      </c>
      <c r="S9" s="213" t="e">
        <f>IF(J9="",0,J9)</f>
        <v>#REF!</v>
      </c>
      <c r="T9" s="213" t="e">
        <f>IF(L9="",0,L9)</f>
        <v>#REF!</v>
      </c>
      <c r="U9" s="213">
        <f>IF(A9="",0,M9)</f>
        <v>0</v>
      </c>
      <c r="V9" s="201">
        <f>IF(M9="","",RANK(D9,$D$6:$D$23))</f>
      </c>
      <c r="W9" s="201">
        <f>IF(M9="","",RANK(F9,$F$6:$F$23))</f>
      </c>
      <c r="X9" s="201">
        <f>IF(M9="","",RANK(H9,$H$6:$H$23))</f>
      </c>
      <c r="Y9" s="201">
        <f>IF(M9="","",RANK(J9,$J$6:$J$23))</f>
      </c>
      <c r="Z9" s="201">
        <f>IF(M9="","",RANK(L9,$L$6:$L$23))</f>
      </c>
      <c r="AA9" s="204">
        <f>COUNTIF($V9:$Z11,1)</f>
        <v>0</v>
      </c>
      <c r="AB9" s="204">
        <f>COUNTIF($V9:$Z11,2)</f>
        <v>0</v>
      </c>
      <c r="AC9" s="204">
        <f>COUNTIF($V9:$Z11,3)</f>
        <v>0</v>
      </c>
      <c r="AD9" s="204">
        <f>COUNTIF($V9:$Z11,4)</f>
        <v>0</v>
      </c>
      <c r="AE9" s="204">
        <f>COUNTIF($V9:$Z11,5)</f>
        <v>0</v>
      </c>
      <c r="AF9" s="204">
        <f>COUNTIF($V9:$Z11,6)</f>
        <v>0</v>
      </c>
      <c r="AG9" s="207">
        <f>(AF9+AE9*10+AD9*100+AC9*1000+AB9*10000+AA9*100000)/10000000</f>
        <v>0</v>
      </c>
      <c r="AH9" s="210">
        <f>IF(A9="","",U9+AG9)</f>
      </c>
      <c r="AK9" s="156"/>
    </row>
    <row r="10" spans="1:34" ht="18" customHeight="1">
      <c r="A10" s="217"/>
      <c r="B10" s="220"/>
      <c r="C10" s="223"/>
      <c r="D10" s="315"/>
      <c r="E10" s="37"/>
      <c r="F10" s="317"/>
      <c r="G10" s="40"/>
      <c r="H10" s="317"/>
      <c r="I10" s="40"/>
      <c r="J10" s="317"/>
      <c r="K10" s="231"/>
      <c r="L10" s="319"/>
      <c r="M10" s="234"/>
      <c r="N10" s="236"/>
      <c r="O10" s="238"/>
      <c r="P10" s="214"/>
      <c r="Q10" s="214"/>
      <c r="R10" s="214"/>
      <c r="S10" s="214"/>
      <c r="T10" s="214"/>
      <c r="U10" s="214"/>
      <c r="V10" s="202"/>
      <c r="W10" s="202"/>
      <c r="X10" s="202"/>
      <c r="Y10" s="202"/>
      <c r="Z10" s="202"/>
      <c r="AA10" s="205"/>
      <c r="AB10" s="205"/>
      <c r="AC10" s="205"/>
      <c r="AD10" s="205"/>
      <c r="AE10" s="205"/>
      <c r="AF10" s="205"/>
      <c r="AG10" s="208"/>
      <c r="AH10" s="211"/>
    </row>
    <row r="11" spans="1:34" ht="18" customHeight="1" thickBot="1">
      <c r="A11" s="218"/>
      <c r="B11" s="221"/>
      <c r="C11" s="224"/>
      <c r="D11" s="316"/>
      <c r="E11" s="38"/>
      <c r="F11" s="318"/>
      <c r="G11" s="41"/>
      <c r="H11" s="318"/>
      <c r="I11" s="41"/>
      <c r="J11" s="318"/>
      <c r="K11" s="232"/>
      <c r="L11" s="320"/>
      <c r="M11" s="235"/>
      <c r="N11" s="237"/>
      <c r="O11" s="239"/>
      <c r="P11" s="215"/>
      <c r="Q11" s="215"/>
      <c r="R11" s="215"/>
      <c r="S11" s="215"/>
      <c r="T11" s="215"/>
      <c r="U11" s="215"/>
      <c r="V11" s="203"/>
      <c r="W11" s="203"/>
      <c r="X11" s="203"/>
      <c r="Y11" s="203"/>
      <c r="Z11" s="203"/>
      <c r="AA11" s="206"/>
      <c r="AB11" s="206"/>
      <c r="AC11" s="206"/>
      <c r="AD11" s="206"/>
      <c r="AE11" s="206"/>
      <c r="AF11" s="206"/>
      <c r="AG11" s="209"/>
      <c r="AH11" s="212"/>
    </row>
    <row r="12" spans="1:34" ht="21" customHeight="1">
      <c r="A12" s="216"/>
      <c r="B12" s="219"/>
      <c r="C12" s="222"/>
      <c r="D12" s="314" t="e">
        <f>IF($A$3="","",IF(A12="","",IF(C12="",0,IF(C12=0,0,IF($A$3=1,LOOKUP(C12,segéd!$G$4:$G$604,segéd!$A$4:$A$604),IF($A$3=2,LOOKUP(C12,segéd!$AE$4:$AE$604,segéd!$Y$4:$Y$604)))))))</f>
        <v>#REF!</v>
      </c>
      <c r="E12" s="39"/>
      <c r="F12" s="321" t="e">
        <f>IF($A$3="","",IF(A12="","",IF(SUM(E12:E14)=0,0,IF($A$2="fiú",LOOKUP(LARGE(E12:E14,1),segéd!$Q$3:$Q$604,segéd!$U$3:$U$304),IF($A$2="leány",LOOKUP(LARGE(E12:E14,1),segéd!$V$3:$V$304,segéd!$U$3:$U$304))))))</f>
        <v>#REF!</v>
      </c>
      <c r="G12" s="42"/>
      <c r="H12" s="321" t="e">
        <f>IF($A$3="","",IF(A12="","",IF(SUM(G12:G14)=0,0,IF($A$2="leány",LOOKUP(LARGE(G12:G14,1),segéd!$X$3:$X$304,segéd!$U$3:$U$304),IF($A$2="fiú",LOOKUP(LARGE(G12:G14,1),segéd!$T$3:$T$304,segéd!$U$3:$U$304))))))</f>
        <v>#REF!</v>
      </c>
      <c r="I12" s="42"/>
      <c r="J12" s="321" t="e">
        <f>IF($A$3="","",IF(A12="","",IF(SUM(I12:I14)=0,0,IF($A$2="leány",LOOKUP(LARGE(I12:I14,1),segéd!$W$3:$W$304,segéd!$U$3:$U$304),IF($A$2="fiú",LOOKUP(LARGE(I12:I14,1),segéd!$S$3:$S$304,segéd!$U$3:$U$304))))))</f>
        <v>#REF!</v>
      </c>
      <c r="K12" s="230"/>
      <c r="L12" s="322" t="e">
        <f>IF($A$3="","",IF(A12="","",IF(K12="",0,IF(K12=0,0,IF($A$2="fiú",LOOKUP(K12,segéd!$K$3:$K$604,segéd!$A$3:$A$604),IF($A$2="leány",LOOKUP(K12,segéd!$AI$3:$AI$604,segéd!$Y$3:$Y$604)))))))</f>
        <v>#REF!</v>
      </c>
      <c r="M12" s="323">
        <f>IF(A12="","",IF(SUM(P12:T14)=0,0,SUM(P12:T14)))</f>
      </c>
      <c r="N12" s="236">
        <f>IF(M12="","",RANK(AH12,$AH$6:$AH$23))</f>
      </c>
      <c r="O12" s="278"/>
      <c r="P12" s="213" t="e">
        <f>IF(D12="",0,D12)</f>
        <v>#REF!</v>
      </c>
      <c r="Q12" s="213" t="e">
        <f>IF(F12="",0,F12)</f>
        <v>#REF!</v>
      </c>
      <c r="R12" s="213" t="e">
        <f>IF(H12="",0,H12)</f>
        <v>#REF!</v>
      </c>
      <c r="S12" s="213" t="e">
        <f>IF(J12="",0,J12)</f>
        <v>#REF!</v>
      </c>
      <c r="T12" s="213" t="e">
        <f>IF(L12="",0,L12)</f>
        <v>#REF!</v>
      </c>
      <c r="U12" s="213">
        <f>IF(A12="",0,M12)</f>
        <v>0</v>
      </c>
      <c r="V12" s="201">
        <f>IF(M12="","",RANK(D12,$D$6:$D$23))</f>
      </c>
      <c r="W12" s="201">
        <f>IF(M12="","",RANK(F12,$F$6:$F$23))</f>
      </c>
      <c r="X12" s="201">
        <f>IF(M12="","",RANK(H12,$H$6:$H$23))</f>
      </c>
      <c r="Y12" s="201">
        <f>IF(M12="","",RANK(J12,$J$6:$J$23))</f>
      </c>
      <c r="Z12" s="201">
        <f>IF(M12="","",RANK(L12,$L$6:$L$23))</f>
      </c>
      <c r="AA12" s="204">
        <f>COUNTIF($V12:$Z14,1)</f>
        <v>0</v>
      </c>
      <c r="AB12" s="204">
        <f>COUNTIF($V12:$Z14,2)</f>
        <v>0</v>
      </c>
      <c r="AC12" s="204">
        <f>COUNTIF($V12:$Z14,3)</f>
        <v>0</v>
      </c>
      <c r="AD12" s="204">
        <f>COUNTIF($V12:$Z14,4)</f>
        <v>0</v>
      </c>
      <c r="AE12" s="204">
        <f>COUNTIF($V12:$Z14,5)</f>
        <v>0</v>
      </c>
      <c r="AF12" s="204">
        <f>COUNTIF($V12:$Z14,6)</f>
        <v>0</v>
      </c>
      <c r="AG12" s="207">
        <f>(AF12+AE12*10+AD12*100+AC12*1000+AB12*10000+AA12*100000)/10000000</f>
        <v>0</v>
      </c>
      <c r="AH12" s="210">
        <f>IF(A12="","",U12+AG12)</f>
      </c>
    </row>
    <row r="13" spans="1:38" ht="18" customHeight="1">
      <c r="A13" s="217"/>
      <c r="B13" s="220"/>
      <c r="C13" s="223"/>
      <c r="D13" s="315"/>
      <c r="E13" s="37"/>
      <c r="F13" s="317"/>
      <c r="G13" s="40"/>
      <c r="H13" s="317"/>
      <c r="I13" s="40"/>
      <c r="J13" s="317"/>
      <c r="K13" s="231"/>
      <c r="L13" s="319"/>
      <c r="M13" s="234"/>
      <c r="N13" s="236"/>
      <c r="O13" s="238"/>
      <c r="P13" s="214"/>
      <c r="Q13" s="214"/>
      <c r="R13" s="214"/>
      <c r="S13" s="214"/>
      <c r="T13" s="214"/>
      <c r="U13" s="214"/>
      <c r="V13" s="202"/>
      <c r="W13" s="202"/>
      <c r="X13" s="202"/>
      <c r="Y13" s="202"/>
      <c r="Z13" s="202"/>
      <c r="AA13" s="205"/>
      <c r="AB13" s="205"/>
      <c r="AC13" s="205"/>
      <c r="AD13" s="205"/>
      <c r="AE13" s="205"/>
      <c r="AF13" s="205"/>
      <c r="AG13" s="208"/>
      <c r="AH13" s="211"/>
      <c r="AL13" s="157"/>
    </row>
    <row r="14" spans="1:38" ht="18" customHeight="1" thickBot="1">
      <c r="A14" s="218"/>
      <c r="B14" s="221"/>
      <c r="C14" s="224"/>
      <c r="D14" s="316"/>
      <c r="E14" s="38"/>
      <c r="F14" s="318"/>
      <c r="G14" s="41"/>
      <c r="H14" s="318"/>
      <c r="I14" s="41"/>
      <c r="J14" s="318"/>
      <c r="K14" s="232"/>
      <c r="L14" s="320"/>
      <c r="M14" s="235"/>
      <c r="N14" s="237"/>
      <c r="O14" s="239"/>
      <c r="P14" s="215"/>
      <c r="Q14" s="215"/>
      <c r="R14" s="215"/>
      <c r="S14" s="215"/>
      <c r="T14" s="215"/>
      <c r="U14" s="215"/>
      <c r="V14" s="203"/>
      <c r="W14" s="203"/>
      <c r="X14" s="203"/>
      <c r="Y14" s="203"/>
      <c r="Z14" s="203"/>
      <c r="AA14" s="206"/>
      <c r="AB14" s="206"/>
      <c r="AC14" s="206"/>
      <c r="AD14" s="206"/>
      <c r="AE14" s="206"/>
      <c r="AF14" s="206"/>
      <c r="AG14" s="209"/>
      <c r="AH14" s="212"/>
      <c r="AL14" s="157"/>
    </row>
    <row r="15" spans="1:38" ht="18" customHeight="1">
      <c r="A15" s="216"/>
      <c r="B15" s="219"/>
      <c r="C15" s="222"/>
      <c r="D15" s="314" t="e">
        <f>IF($A$3="","",IF(A15="","",IF(C15="",0,IF(C15=0,0,IF($A$3=1,LOOKUP(C15,segéd!$G$4:$G$604,segéd!$A$4:$A$604),IF($A$3=2,LOOKUP(C15,segéd!$AE$4:$AE$604,segéd!$Y$4:$Y$604)))))))</f>
        <v>#REF!</v>
      </c>
      <c r="E15" s="39"/>
      <c r="F15" s="321" t="e">
        <f>IF($A$3="","",IF(A15="","",IF(SUM(E15:E17)=0,0,IF($A$2="fiú",LOOKUP(LARGE(E15:E17,1),segéd!$Q$3:$Q$604,segéd!$U$3:$U$304),IF($A$2="leány",LOOKUP(LARGE(E15:E17,1),segéd!$V$3:$V$304,segéd!$U$3:$U$304))))))</f>
        <v>#REF!</v>
      </c>
      <c r="G15" s="42"/>
      <c r="H15" s="321" t="e">
        <f>IF($A$3="","",IF(A15="","",IF(SUM(G15:G17)=0,0,IF($A$2="leány",LOOKUP(LARGE(G15:G17,1),segéd!$X$3:$X$304,segéd!$U$3:$U$304),IF($A$2="fiú",LOOKUP(LARGE(G15:G17,1),segéd!$T$3:$T$304,segéd!$U$3:$U$304))))))</f>
        <v>#REF!</v>
      </c>
      <c r="I15" s="42"/>
      <c r="J15" s="321" t="e">
        <f>IF($A$3="","",IF(A15="","",IF(SUM(I15:I17)=0,0,IF($A$2="leány",LOOKUP(LARGE(I15:I17,1),segéd!$W$3:$W$304,segéd!$U$3:$U$304),IF($A$2="fiú",LOOKUP(LARGE(I15:I17,1),segéd!$S$3:$S$304,segéd!$U$3:$U$304))))))</f>
        <v>#REF!</v>
      </c>
      <c r="K15" s="230"/>
      <c r="L15" s="322" t="e">
        <f>IF($A$3="","",IF(A15="","",IF(K15="",0,IF(K15=0,0,IF($A$2="fiú",LOOKUP(K15,segéd!$K$3:$K$604,segéd!$A$3:$A$604),IF($A$2="leány",LOOKUP(K15,segéd!$AI$3:$AI$604,segéd!$Y$3:$Y$604)))))))</f>
        <v>#REF!</v>
      </c>
      <c r="M15" s="323">
        <f>IF(A15="","",IF(SUM(P15:T17)=0,0,SUM(P15:T17)))</f>
      </c>
      <c r="N15" s="236">
        <f>IF(M15="","",RANK(AH15,$AH$6:$AH$23))</f>
      </c>
      <c r="O15" s="278"/>
      <c r="P15" s="213" t="e">
        <f>IF(D15="",0,D15)</f>
        <v>#REF!</v>
      </c>
      <c r="Q15" s="213" t="e">
        <f>IF(F15="",0,F15)</f>
        <v>#REF!</v>
      </c>
      <c r="R15" s="213" t="e">
        <f>IF(H15="",0,H15)</f>
        <v>#REF!</v>
      </c>
      <c r="S15" s="213" t="e">
        <f>IF(J15="",0,J15)</f>
        <v>#REF!</v>
      </c>
      <c r="T15" s="213" t="e">
        <f>IF(L15="",0,L15)</f>
        <v>#REF!</v>
      </c>
      <c r="U15" s="213">
        <f>IF(A15="",0,M15)</f>
        <v>0</v>
      </c>
      <c r="V15" s="201">
        <f>IF(M15="","",RANK(D15,$D$6:$D$23))</f>
      </c>
      <c r="W15" s="201">
        <f>IF(M15="","",RANK(F15,$F$6:$F$23))</f>
      </c>
      <c r="X15" s="201">
        <f>IF(M15="","",RANK(H15,$H$6:$H$23))</f>
      </c>
      <c r="Y15" s="201">
        <f>IF(M15="","",RANK(J15,$J$6:$J$23))</f>
      </c>
      <c r="Z15" s="201">
        <f>IF(M15="","",RANK(L15,$L$6:$L$23))</f>
      </c>
      <c r="AA15" s="204">
        <f>COUNTIF($V15:$Z17,1)</f>
        <v>0</v>
      </c>
      <c r="AB15" s="204">
        <f>COUNTIF($V15:$Z17,2)</f>
        <v>0</v>
      </c>
      <c r="AC15" s="204">
        <f>COUNTIF($V15:$Z17,3)</f>
        <v>0</v>
      </c>
      <c r="AD15" s="204">
        <f>COUNTIF($V15:$Z17,4)</f>
        <v>0</v>
      </c>
      <c r="AE15" s="204">
        <f>COUNTIF($V15:$Z17,5)</f>
        <v>0</v>
      </c>
      <c r="AF15" s="204">
        <f>COUNTIF($V15:$Z17,6)</f>
        <v>0</v>
      </c>
      <c r="AG15" s="207">
        <f>(AF15+AE15*10+AD15*100+AC15*1000+AB15*10000+AA15*100000)/10000000</f>
        <v>0</v>
      </c>
      <c r="AH15" s="210">
        <f>IF(A15="","",U15+AG15)</f>
      </c>
      <c r="AL15" s="157"/>
    </row>
    <row r="16" spans="1:34" ht="18" customHeight="1">
      <c r="A16" s="217"/>
      <c r="B16" s="220"/>
      <c r="C16" s="223"/>
      <c r="D16" s="315"/>
      <c r="E16" s="37"/>
      <c r="F16" s="317"/>
      <c r="G16" s="40"/>
      <c r="H16" s="317"/>
      <c r="I16" s="40"/>
      <c r="J16" s="317"/>
      <c r="K16" s="231"/>
      <c r="L16" s="319"/>
      <c r="M16" s="234"/>
      <c r="N16" s="236"/>
      <c r="O16" s="238"/>
      <c r="P16" s="214"/>
      <c r="Q16" s="214"/>
      <c r="R16" s="214"/>
      <c r="S16" s="214"/>
      <c r="T16" s="214"/>
      <c r="U16" s="214"/>
      <c r="V16" s="202"/>
      <c r="W16" s="202"/>
      <c r="X16" s="202"/>
      <c r="Y16" s="202"/>
      <c r="Z16" s="202"/>
      <c r="AA16" s="205"/>
      <c r="AB16" s="205"/>
      <c r="AC16" s="205"/>
      <c r="AD16" s="205"/>
      <c r="AE16" s="205"/>
      <c r="AF16" s="205"/>
      <c r="AG16" s="208"/>
      <c r="AH16" s="211"/>
    </row>
    <row r="17" spans="1:34" ht="18" customHeight="1" thickBot="1">
      <c r="A17" s="218"/>
      <c r="B17" s="221"/>
      <c r="C17" s="224"/>
      <c r="D17" s="316"/>
      <c r="E17" s="38"/>
      <c r="F17" s="318"/>
      <c r="G17" s="41"/>
      <c r="H17" s="318"/>
      <c r="I17" s="41"/>
      <c r="J17" s="318"/>
      <c r="K17" s="232"/>
      <c r="L17" s="320"/>
      <c r="M17" s="235"/>
      <c r="N17" s="237"/>
      <c r="O17" s="239"/>
      <c r="P17" s="215"/>
      <c r="Q17" s="215"/>
      <c r="R17" s="215"/>
      <c r="S17" s="215"/>
      <c r="T17" s="215"/>
      <c r="U17" s="215"/>
      <c r="V17" s="203"/>
      <c r="W17" s="203"/>
      <c r="X17" s="203"/>
      <c r="Y17" s="203"/>
      <c r="Z17" s="203"/>
      <c r="AA17" s="206"/>
      <c r="AB17" s="206"/>
      <c r="AC17" s="206"/>
      <c r="AD17" s="206"/>
      <c r="AE17" s="206"/>
      <c r="AF17" s="206"/>
      <c r="AG17" s="209"/>
      <c r="AH17" s="212"/>
    </row>
    <row r="18" spans="1:34" ht="18" customHeight="1">
      <c r="A18" s="216"/>
      <c r="B18" s="219"/>
      <c r="C18" s="222"/>
      <c r="D18" s="314" t="e">
        <f>IF($A$3="","",IF(A18="","",IF(C18="",0,IF(C18=0,0,IF($A$3=1,LOOKUP(C18,segéd!$G$4:$G$604,segéd!$A$4:$A$604),IF($A$3=2,LOOKUP(C18,segéd!$AE$4:$AE$604,segéd!$Y$4:$Y$604)))))))</f>
        <v>#REF!</v>
      </c>
      <c r="E18" s="39"/>
      <c r="F18" s="321" t="e">
        <f>IF($A$3="","",IF(A18="","",IF(SUM(E18:E20)=0,0,IF($A$2="fiú",LOOKUP(LARGE(E18:E20,1),segéd!$Q$3:$Q$604,segéd!$U$3:$U$304),IF($A$2="leány",LOOKUP(LARGE(E18:E20,1),segéd!$V$3:$V$304,segéd!$U$3:$U$304))))))</f>
        <v>#REF!</v>
      </c>
      <c r="G18" s="42"/>
      <c r="H18" s="321" t="e">
        <f>IF($A$3="","",IF(A18="","",IF(SUM(G18:G20)=0,0,IF($A$2="leány",LOOKUP(LARGE(G18:G20,1),segéd!$X$3:$X$304,segéd!$U$3:$U$304),IF($A$2="fiú",LOOKUP(LARGE(G18:G20,1),segéd!$T$3:$T$304,segéd!$U$3:$U$304))))))</f>
        <v>#REF!</v>
      </c>
      <c r="I18" s="42"/>
      <c r="J18" s="321" t="e">
        <f>IF($A$3="","",IF(A18="","",IF(SUM(I18:I20)=0,0,IF($A$2="leány",LOOKUP(LARGE(I18:I20,1),segéd!$W$3:$W$304,segéd!$U$3:$U$304),IF($A$2="fiú",LOOKUP(LARGE(I18:I20,1),segéd!$S$3:$S$304,segéd!$U$3:$U$304))))))</f>
        <v>#REF!</v>
      </c>
      <c r="K18" s="230"/>
      <c r="L18" s="322" t="e">
        <f>IF($A$3="","",IF(A18="","",IF(K18="",0,IF(K18=0,0,IF($A$2="fiú",LOOKUP(K18,segéd!$K$3:$K$604,segéd!$A$3:$A$604),IF($A$2="leány",LOOKUP(K18,segéd!$AI$3:$AI$604,segéd!$Y$3:$Y$604)))))))</f>
        <v>#REF!</v>
      </c>
      <c r="M18" s="323">
        <f>IF(A18="","",IF(SUM(P18:T20)=0,0,SUM(P18:T20)))</f>
      </c>
      <c r="N18" s="236">
        <f>IF(M18="","",RANK(AH18,$AH$6:$AH$23))</f>
      </c>
      <c r="O18" s="278"/>
      <c r="P18" s="213" t="e">
        <f>IF(D18="",0,D18)</f>
        <v>#REF!</v>
      </c>
      <c r="Q18" s="213" t="e">
        <f>IF(F18="",0,F18)</f>
        <v>#REF!</v>
      </c>
      <c r="R18" s="213" t="e">
        <f>IF(H18="",0,H18)</f>
        <v>#REF!</v>
      </c>
      <c r="S18" s="213" t="e">
        <f>IF(J18="",0,J18)</f>
        <v>#REF!</v>
      </c>
      <c r="T18" s="213" t="e">
        <f>IF(L18="",0,L18)</f>
        <v>#REF!</v>
      </c>
      <c r="U18" s="213">
        <f>IF(A18="",0,M18)</f>
        <v>0</v>
      </c>
      <c r="V18" s="201">
        <f>IF(M18="","",RANK(D18,$D$6:$D$23))</f>
      </c>
      <c r="W18" s="201">
        <f>IF(M18="","",RANK(F18,$F$6:$F$23))</f>
      </c>
      <c r="X18" s="201">
        <f>IF(M18="","",RANK(H18,$H$6:$H$23))</f>
      </c>
      <c r="Y18" s="201">
        <f>IF(M18="","",RANK(J18,$J$6:$J$23))</f>
      </c>
      <c r="Z18" s="201">
        <f>IF(M18="","",RANK(L18,$L$6:$L$23))</f>
      </c>
      <c r="AA18" s="204">
        <f>COUNTIF($V18:$Z20,1)</f>
        <v>0</v>
      </c>
      <c r="AB18" s="204">
        <f>COUNTIF($V18:$Z20,2)</f>
        <v>0</v>
      </c>
      <c r="AC18" s="204">
        <f>COUNTIF($V18:$Z20,3)</f>
        <v>0</v>
      </c>
      <c r="AD18" s="204">
        <f>COUNTIF($V18:$Z20,4)</f>
        <v>0</v>
      </c>
      <c r="AE18" s="204">
        <f>COUNTIF($V18:$Z20,5)</f>
        <v>0</v>
      </c>
      <c r="AF18" s="204">
        <f>COUNTIF($V18:$Z20,6)</f>
        <v>0</v>
      </c>
      <c r="AG18" s="207">
        <f>(AF18+AE18*10+AD18*100+AC18*1000+AB18*10000+AA18*100000)/10000000</f>
        <v>0</v>
      </c>
      <c r="AH18" s="210">
        <f>IF(A18="","",U18+AG18)</f>
      </c>
    </row>
    <row r="19" spans="1:34" ht="18" customHeight="1">
      <c r="A19" s="217"/>
      <c r="B19" s="220"/>
      <c r="C19" s="223"/>
      <c r="D19" s="315"/>
      <c r="E19" s="37"/>
      <c r="F19" s="317"/>
      <c r="G19" s="40"/>
      <c r="H19" s="317"/>
      <c r="I19" s="40"/>
      <c r="J19" s="317"/>
      <c r="K19" s="231"/>
      <c r="L19" s="319"/>
      <c r="M19" s="234"/>
      <c r="N19" s="236"/>
      <c r="O19" s="238"/>
      <c r="P19" s="214"/>
      <c r="Q19" s="214"/>
      <c r="R19" s="214"/>
      <c r="S19" s="214"/>
      <c r="T19" s="214"/>
      <c r="U19" s="214"/>
      <c r="V19" s="202"/>
      <c r="W19" s="202"/>
      <c r="X19" s="202"/>
      <c r="Y19" s="202"/>
      <c r="Z19" s="202"/>
      <c r="AA19" s="205"/>
      <c r="AB19" s="205"/>
      <c r="AC19" s="205"/>
      <c r="AD19" s="205"/>
      <c r="AE19" s="205"/>
      <c r="AF19" s="205"/>
      <c r="AG19" s="208"/>
      <c r="AH19" s="211"/>
    </row>
    <row r="20" spans="1:34" ht="18" customHeight="1" thickBot="1">
      <c r="A20" s="218"/>
      <c r="B20" s="221"/>
      <c r="C20" s="224"/>
      <c r="D20" s="316"/>
      <c r="E20" s="38"/>
      <c r="F20" s="318"/>
      <c r="G20" s="41"/>
      <c r="H20" s="318"/>
      <c r="I20" s="41"/>
      <c r="J20" s="318"/>
      <c r="K20" s="232"/>
      <c r="L20" s="320"/>
      <c r="M20" s="235"/>
      <c r="N20" s="237"/>
      <c r="O20" s="239"/>
      <c r="P20" s="215"/>
      <c r="Q20" s="215"/>
      <c r="R20" s="215"/>
      <c r="S20" s="215"/>
      <c r="T20" s="215"/>
      <c r="U20" s="215"/>
      <c r="V20" s="203"/>
      <c r="W20" s="203"/>
      <c r="X20" s="203"/>
      <c r="Y20" s="203"/>
      <c r="Z20" s="203"/>
      <c r="AA20" s="206"/>
      <c r="AB20" s="206"/>
      <c r="AC20" s="206"/>
      <c r="AD20" s="206"/>
      <c r="AE20" s="206"/>
      <c r="AF20" s="206"/>
      <c r="AG20" s="209"/>
      <c r="AH20" s="212"/>
    </row>
    <row r="21" spans="1:34" ht="18" customHeight="1">
      <c r="A21" s="216"/>
      <c r="B21" s="219"/>
      <c r="C21" s="222"/>
      <c r="D21" s="314" t="e">
        <f>IF($A$3="","",IF(A21="","",IF(C21="",0,IF(C21=0,0,IF($A$3=1,LOOKUP(C21,segéd!$G$4:$G$604,segéd!$A$4:$A$604),IF($A$3=2,LOOKUP(C21,segéd!$AE$4:$AE$604,segéd!$Y$4:$Y$604)))))))</f>
        <v>#REF!</v>
      </c>
      <c r="E21" s="39"/>
      <c r="F21" s="321" t="e">
        <f>IF($A$3="","",IF(A21="","",IF(SUM(E21:E23)=0,0,IF($A$2="fiú",LOOKUP(LARGE(E21:E23,1),segéd!$Q$3:$Q$604,segéd!$U$3:$U$304),IF($A$2="leány",LOOKUP(LARGE(E21:E23,1),segéd!$V$3:$V$304,segéd!$U$3:$U$304))))))</f>
        <v>#REF!</v>
      </c>
      <c r="G21" s="42"/>
      <c r="H21" s="321" t="e">
        <f>IF($A$3="","",IF(A21="","",IF(SUM(G21:G23)=0,0,IF($A$2="leány",LOOKUP(LARGE(G21:G23,1),segéd!$X$3:$X$304,segéd!$U$3:$U$304),IF($A$2="fiú",LOOKUP(LARGE(G21:G23,1),segéd!$T$3:$T$304,segéd!$U$3:$U$304))))))</f>
        <v>#REF!</v>
      </c>
      <c r="I21" s="42"/>
      <c r="J21" s="321" t="e">
        <f>IF($A$3="","",IF(A21="","",IF(SUM(I21:I23)=0,0,IF($A$2="leány",LOOKUP(LARGE(I21:I23,1),segéd!$W$3:$W$304,segéd!$U$3:$U$304),IF($A$2="fiú",LOOKUP(LARGE(I21:I23,1),segéd!$S$3:$S$304,segéd!$U$3:$U$304))))))</f>
        <v>#REF!</v>
      </c>
      <c r="K21" s="230"/>
      <c r="L21" s="322" t="e">
        <f>IF($A$3="","",IF(A21="","",IF(K21="",0,IF(K21=0,0,IF($A$2="fiú",LOOKUP(K21,segéd!$K$3:$K$604,segéd!$A$3:$A$604),IF($A$2="leány",LOOKUP(K21,segéd!$AI$3:$AI$604,segéd!$Y$3:$Y$604)))))))</f>
        <v>#REF!</v>
      </c>
      <c r="M21" s="323">
        <f>IF(A21="","",IF(SUM(P21:T23)=0,0,SUM(P21:T23)))</f>
      </c>
      <c r="N21" s="236">
        <f>IF(M21="","",RANK(AH21,$AH$6:$AH$23))</f>
      </c>
      <c r="O21" s="278"/>
      <c r="P21" s="213" t="e">
        <f>IF(D21="",0,D21)</f>
        <v>#REF!</v>
      </c>
      <c r="Q21" s="213" t="e">
        <f>IF(F21="",0,F21)</f>
        <v>#REF!</v>
      </c>
      <c r="R21" s="213" t="e">
        <f>IF(H21="",0,H21)</f>
        <v>#REF!</v>
      </c>
      <c r="S21" s="213" t="e">
        <f>IF(J21="",0,J21)</f>
        <v>#REF!</v>
      </c>
      <c r="T21" s="213" t="e">
        <f>IF(L21="",0,L21)</f>
        <v>#REF!</v>
      </c>
      <c r="U21" s="213">
        <f>IF(A21="",0,M21)</f>
        <v>0</v>
      </c>
      <c r="V21" s="201">
        <f>IF(M21="","",RANK(D21,$D$6:$D$23))</f>
      </c>
      <c r="W21" s="201">
        <f>IF(M21="","",RANK(F21,$F$6:$F$23))</f>
      </c>
      <c r="X21" s="201">
        <f>IF(M21="","",RANK(H21,$H$6:$H$23))</f>
      </c>
      <c r="Y21" s="201">
        <f>IF(M21="","",RANK(J21,$J$6:$J$23))</f>
      </c>
      <c r="Z21" s="201">
        <f>IF(M21="","",RANK(L21,$L$6:$L$23))</f>
      </c>
      <c r="AA21" s="204">
        <f>COUNTIF($V21:$Z23,1)</f>
        <v>0</v>
      </c>
      <c r="AB21" s="204">
        <f>COUNTIF($V21:$Z23,2)</f>
        <v>0</v>
      </c>
      <c r="AC21" s="204">
        <f>COUNTIF($V21:$Z23,3)</f>
        <v>0</v>
      </c>
      <c r="AD21" s="204">
        <f>COUNTIF($V21:$Z23,4)</f>
        <v>0</v>
      </c>
      <c r="AE21" s="204">
        <f>COUNTIF($V21:$Z23,5)</f>
        <v>0</v>
      </c>
      <c r="AF21" s="204">
        <f>COUNTIF($V21:$Z23,6)</f>
        <v>0</v>
      </c>
      <c r="AG21" s="207">
        <f>(AF21+AE21*10+AD21*100+AC21*1000+AB21*10000+AA21*100000)/10000000</f>
        <v>0</v>
      </c>
      <c r="AH21" s="210">
        <f>IF(A21="","",U21+AG21)</f>
      </c>
    </row>
    <row r="22" spans="1:34" ht="18" customHeight="1">
      <c r="A22" s="217"/>
      <c r="B22" s="220"/>
      <c r="C22" s="223"/>
      <c r="D22" s="315"/>
      <c r="E22" s="37"/>
      <c r="F22" s="317"/>
      <c r="G22" s="40"/>
      <c r="H22" s="317"/>
      <c r="I22" s="40"/>
      <c r="J22" s="317"/>
      <c r="K22" s="231"/>
      <c r="L22" s="319"/>
      <c r="M22" s="234"/>
      <c r="N22" s="236"/>
      <c r="O22" s="238"/>
      <c r="P22" s="214"/>
      <c r="Q22" s="214"/>
      <c r="R22" s="214"/>
      <c r="S22" s="214"/>
      <c r="T22" s="214"/>
      <c r="U22" s="214"/>
      <c r="V22" s="202"/>
      <c r="W22" s="202"/>
      <c r="X22" s="202"/>
      <c r="Y22" s="202"/>
      <c r="Z22" s="202"/>
      <c r="AA22" s="205"/>
      <c r="AB22" s="205"/>
      <c r="AC22" s="205"/>
      <c r="AD22" s="205"/>
      <c r="AE22" s="205"/>
      <c r="AF22" s="205"/>
      <c r="AG22" s="208"/>
      <c r="AH22" s="211"/>
    </row>
    <row r="23" spans="1:34" ht="18" customHeight="1" thickBot="1">
      <c r="A23" s="218"/>
      <c r="B23" s="221"/>
      <c r="C23" s="224"/>
      <c r="D23" s="316"/>
      <c r="E23" s="38"/>
      <c r="F23" s="318"/>
      <c r="G23" s="41"/>
      <c r="H23" s="318"/>
      <c r="I23" s="41"/>
      <c r="J23" s="318"/>
      <c r="K23" s="232"/>
      <c r="L23" s="320"/>
      <c r="M23" s="235"/>
      <c r="N23" s="237"/>
      <c r="O23" s="239"/>
      <c r="P23" s="215"/>
      <c r="Q23" s="215"/>
      <c r="R23" s="215"/>
      <c r="S23" s="215"/>
      <c r="T23" s="215"/>
      <c r="U23" s="215"/>
      <c r="V23" s="203"/>
      <c r="W23" s="203"/>
      <c r="X23" s="203"/>
      <c r="Y23" s="203"/>
      <c r="Z23" s="203"/>
      <c r="AA23" s="206"/>
      <c r="AB23" s="206"/>
      <c r="AC23" s="206"/>
      <c r="AD23" s="206"/>
      <c r="AE23" s="206"/>
      <c r="AF23" s="206"/>
      <c r="AG23" s="209"/>
      <c r="AH23" s="212"/>
    </row>
    <row r="24" spans="1:34" ht="8.25" customHeight="1" thickBot="1">
      <c r="A24" s="324"/>
      <c r="B24" s="325"/>
      <c r="C24" s="325"/>
      <c r="D24" s="325"/>
      <c r="E24" s="325"/>
      <c r="F24" s="325"/>
      <c r="G24" s="325"/>
      <c r="H24" s="326"/>
      <c r="I24" s="43"/>
      <c r="J24" s="43"/>
      <c r="K24" s="330"/>
      <c r="L24" s="332">
        <f>IF(K24="","",IF(K24=0,0,IF(A3=1,LOOKUP(K24,segéd!$O$4:$O$604,segéd!$A$4:$A$604),IF(A3=2,LOOKUP(K24,segéd!$AM$3:$AM$604,segéd!$Y$3:$Y$604),""))))</f>
      </c>
      <c r="M24" s="332">
        <f>IF(P24=0,"",IF(K24="",P24,L24+P24))</f>
      </c>
      <c r="N24" s="335">
        <f>IF(M2="","",#REF!)</f>
      </c>
      <c r="O24" s="336"/>
      <c r="P24" s="34">
        <f>SUM(M6:M23)</f>
        <v>0</v>
      </c>
      <c r="Q24" s="35">
        <f>COUNTA(A6:A23)</f>
        <v>0</v>
      </c>
      <c r="R24" s="28"/>
      <c r="S24" s="28"/>
      <c r="T24" s="28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ht="30" customHeight="1" thickBot="1">
      <c r="A25" s="327"/>
      <c r="B25" s="328"/>
      <c r="C25" s="328"/>
      <c r="D25" s="328"/>
      <c r="E25" s="328"/>
      <c r="F25" s="328"/>
      <c r="G25" s="328"/>
      <c r="H25" s="329"/>
      <c r="I25" s="44"/>
      <c r="J25" s="44"/>
      <c r="K25" s="331"/>
      <c r="L25" s="333"/>
      <c r="M25" s="334"/>
      <c r="N25" s="337"/>
      <c r="O25" s="338"/>
      <c r="P25" s="28"/>
      <c r="Q25" s="28"/>
      <c r="R25" s="28"/>
      <c r="S25" s="28"/>
      <c r="T25" s="28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6">
        <f>SUM(AF6:AF23)</f>
        <v>0</v>
      </c>
      <c r="AG25" s="32"/>
      <c r="AH25" s="32"/>
    </row>
    <row r="26" spans="1:32" ht="18" customHeight="1">
      <c r="A26" s="247"/>
      <c r="B26" s="341" t="s">
        <v>34</v>
      </c>
      <c r="C26" s="343">
        <f>$M$2</f>
        <v>0</v>
      </c>
      <c r="D26" s="343"/>
      <c r="E26" s="343"/>
      <c r="F26" s="345" t="s">
        <v>38</v>
      </c>
      <c r="G26" s="347" t="s">
        <v>35</v>
      </c>
      <c r="H26" s="347"/>
      <c r="I26" s="347"/>
      <c r="J26" s="347"/>
      <c r="K26" s="347"/>
      <c r="L26" s="348"/>
      <c r="M26" s="351">
        <f>IF(P24=0,L24,IF(Q24=6,$M$24-LARGE(M6:M23,6),M24))</f>
      </c>
      <c r="N26" s="337"/>
      <c r="O26" s="338"/>
      <c r="P26" s="28"/>
      <c r="Q26" s="28"/>
      <c r="R26" s="28"/>
      <c r="S26" s="28"/>
      <c r="T26" s="28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42.75" customHeight="1" thickBot="1">
      <c r="A27" s="248"/>
      <c r="B27" s="342"/>
      <c r="C27" s="344"/>
      <c r="D27" s="344"/>
      <c r="E27" s="344"/>
      <c r="F27" s="346"/>
      <c r="G27" s="349"/>
      <c r="H27" s="349"/>
      <c r="I27" s="349"/>
      <c r="J27" s="349"/>
      <c r="K27" s="349"/>
      <c r="L27" s="350"/>
      <c r="M27" s="352"/>
      <c r="N27" s="339"/>
      <c r="O27" s="340"/>
      <c r="P27" s="28"/>
      <c r="Q27" s="28"/>
      <c r="R27" s="28"/>
      <c r="S27" s="28"/>
      <c r="T27" s="28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20" ht="16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N28" s="30"/>
      <c r="O28" s="30"/>
      <c r="P28" s="30"/>
      <c r="Q28" s="30"/>
      <c r="R28" s="30"/>
      <c r="S28" s="30"/>
      <c r="T28" s="30"/>
    </row>
    <row r="29" spans="1:20" ht="13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ht="13.5" customHeight="1"/>
    <row r="33" ht="12.75" customHeight="1"/>
    <row r="34" ht="12.75" customHeight="1"/>
    <row r="35" ht="13.5" customHeight="1"/>
    <row r="36" ht="12.75" customHeight="1"/>
    <row r="37" ht="12.75" customHeight="1"/>
    <row r="38" ht="13.5" customHeight="1"/>
    <row r="39" ht="12.75" customHeight="1"/>
    <row r="40" ht="12.75" customHeight="1"/>
    <row r="41" ht="13.5" customHeight="1"/>
    <row r="42" ht="12.75" customHeight="1"/>
    <row r="43" ht="12.75" customHeight="1"/>
    <row r="44" ht="13.5" customHeight="1"/>
  </sheetData>
  <sheetProtection/>
  <protectedRanges>
    <protectedRange sqref="M2:O2 A6:C23 E6:E23 G6:G23 I6:I23 K6:K23" name="Tartom?ny1"/>
  </protectedRanges>
  <mergeCells count="220">
    <mergeCell ref="B26:B27"/>
    <mergeCell ref="C26:E27"/>
    <mergeCell ref="F26:F27"/>
    <mergeCell ref="G26:L27"/>
    <mergeCell ref="M26:M27"/>
    <mergeCell ref="AE21:AE23"/>
    <mergeCell ref="Z21:Z23"/>
    <mergeCell ref="AA21:AA23"/>
    <mergeCell ref="AB21:AB23"/>
    <mergeCell ref="AC21:AC23"/>
    <mergeCell ref="AF21:AF23"/>
    <mergeCell ref="AG21:AG23"/>
    <mergeCell ref="AH21:AH23"/>
    <mergeCell ref="A24:H25"/>
    <mergeCell ref="K24:K25"/>
    <mergeCell ref="L24:L25"/>
    <mergeCell ref="M24:M25"/>
    <mergeCell ref="N24:O27"/>
    <mergeCell ref="A26:A27"/>
    <mergeCell ref="Y21:Y23"/>
    <mergeCell ref="AD21:AD23"/>
    <mergeCell ref="S21:S23"/>
    <mergeCell ref="T21:T23"/>
    <mergeCell ref="U21:U23"/>
    <mergeCell ref="V21:V23"/>
    <mergeCell ref="W21:W23"/>
    <mergeCell ref="X21:X23"/>
    <mergeCell ref="M21:M23"/>
    <mergeCell ref="N21:N23"/>
    <mergeCell ref="O21:O23"/>
    <mergeCell ref="P21:P23"/>
    <mergeCell ref="Q21:Q23"/>
    <mergeCell ref="R21:R23"/>
    <mergeCell ref="AH18:AH20"/>
    <mergeCell ref="A21:A23"/>
    <mergeCell ref="B21:B23"/>
    <mergeCell ref="C21:C23"/>
    <mergeCell ref="D21:D23"/>
    <mergeCell ref="F21:F23"/>
    <mergeCell ref="H21:H23"/>
    <mergeCell ref="J21:J23"/>
    <mergeCell ref="K21:K23"/>
    <mergeCell ref="L21:L23"/>
    <mergeCell ref="AB18:AB20"/>
    <mergeCell ref="AC18:AC20"/>
    <mergeCell ref="AD18:AD20"/>
    <mergeCell ref="AE18:AE20"/>
    <mergeCell ref="AF18:AF20"/>
    <mergeCell ref="AG18:AG20"/>
    <mergeCell ref="V18:V20"/>
    <mergeCell ref="W18:W20"/>
    <mergeCell ref="X18:X20"/>
    <mergeCell ref="Y18:Y20"/>
    <mergeCell ref="Z18:Z20"/>
    <mergeCell ref="AA18:AA20"/>
    <mergeCell ref="P18:P20"/>
    <mergeCell ref="Q18:Q20"/>
    <mergeCell ref="R18:R20"/>
    <mergeCell ref="S18:S20"/>
    <mergeCell ref="T18:T20"/>
    <mergeCell ref="U18:U20"/>
    <mergeCell ref="J18:J20"/>
    <mergeCell ref="K18:K20"/>
    <mergeCell ref="L18:L20"/>
    <mergeCell ref="M18:M20"/>
    <mergeCell ref="N18:N20"/>
    <mergeCell ref="O18:O20"/>
    <mergeCell ref="AE15:AE17"/>
    <mergeCell ref="AF15:AF17"/>
    <mergeCell ref="AG15:AG17"/>
    <mergeCell ref="AH15:AH17"/>
    <mergeCell ref="A18:A20"/>
    <mergeCell ref="B18:B20"/>
    <mergeCell ref="C18:C20"/>
    <mergeCell ref="D18:D20"/>
    <mergeCell ref="F18:F20"/>
    <mergeCell ref="H18:H20"/>
    <mergeCell ref="Y15:Y17"/>
    <mergeCell ref="Z15:Z17"/>
    <mergeCell ref="AA15:AA17"/>
    <mergeCell ref="AB15:AB17"/>
    <mergeCell ref="AC15:AC17"/>
    <mergeCell ref="AD15:AD17"/>
    <mergeCell ref="S15:S17"/>
    <mergeCell ref="T15:T17"/>
    <mergeCell ref="U15:U17"/>
    <mergeCell ref="V15:V17"/>
    <mergeCell ref="W15:W17"/>
    <mergeCell ref="X15:X17"/>
    <mergeCell ref="M15:M17"/>
    <mergeCell ref="N15:N17"/>
    <mergeCell ref="O15:O17"/>
    <mergeCell ref="P15:P17"/>
    <mergeCell ref="Q15:Q17"/>
    <mergeCell ref="R15:R17"/>
    <mergeCell ref="AH12:AH14"/>
    <mergeCell ref="A15:A17"/>
    <mergeCell ref="B15:B17"/>
    <mergeCell ref="C15:C17"/>
    <mergeCell ref="D15:D17"/>
    <mergeCell ref="F15:F17"/>
    <mergeCell ref="H15:H17"/>
    <mergeCell ref="J15:J17"/>
    <mergeCell ref="K15:K17"/>
    <mergeCell ref="L15:L17"/>
    <mergeCell ref="AB12:AB14"/>
    <mergeCell ref="AC12:AC14"/>
    <mergeCell ref="AD12:AD14"/>
    <mergeCell ref="AE12:AE14"/>
    <mergeCell ref="AF12:AF14"/>
    <mergeCell ref="AG12:AG14"/>
    <mergeCell ref="V12:V14"/>
    <mergeCell ref="W12:W14"/>
    <mergeCell ref="X12:X14"/>
    <mergeCell ref="Y12:Y14"/>
    <mergeCell ref="Z12:Z14"/>
    <mergeCell ref="AA12:AA14"/>
    <mergeCell ref="P12:P14"/>
    <mergeCell ref="Q12:Q14"/>
    <mergeCell ref="R12:R14"/>
    <mergeCell ref="S12:S14"/>
    <mergeCell ref="T12:T14"/>
    <mergeCell ref="U12:U14"/>
    <mergeCell ref="J12:J14"/>
    <mergeCell ref="K12:K14"/>
    <mergeCell ref="L12:L14"/>
    <mergeCell ref="M12:M14"/>
    <mergeCell ref="N12:N14"/>
    <mergeCell ref="O12:O14"/>
    <mergeCell ref="AE9:AE11"/>
    <mergeCell ref="AF9:AF11"/>
    <mergeCell ref="AG9:AG11"/>
    <mergeCell ref="AH9:AH11"/>
    <mergeCell ref="A12:A14"/>
    <mergeCell ref="B12:B14"/>
    <mergeCell ref="C12:C14"/>
    <mergeCell ref="D12:D14"/>
    <mergeCell ref="F12:F14"/>
    <mergeCell ref="H12:H14"/>
    <mergeCell ref="Y9:Y11"/>
    <mergeCell ref="Z9:Z11"/>
    <mergeCell ref="AA9:AA11"/>
    <mergeCell ref="AB9:AB11"/>
    <mergeCell ref="AC9:AC11"/>
    <mergeCell ref="AD9:AD11"/>
    <mergeCell ref="S9:S11"/>
    <mergeCell ref="T9:T11"/>
    <mergeCell ref="U9:U11"/>
    <mergeCell ref="V9:V11"/>
    <mergeCell ref="W9:W11"/>
    <mergeCell ref="X9:X11"/>
    <mergeCell ref="M9:M11"/>
    <mergeCell ref="N9:N11"/>
    <mergeCell ref="O9:O11"/>
    <mergeCell ref="P9:P11"/>
    <mergeCell ref="Q9:Q11"/>
    <mergeCell ref="R9:R11"/>
    <mergeCell ref="AH6:AH8"/>
    <mergeCell ref="A9:A11"/>
    <mergeCell ref="B9:B11"/>
    <mergeCell ref="C9:C11"/>
    <mergeCell ref="D9:D11"/>
    <mergeCell ref="F9:F11"/>
    <mergeCell ref="H9:H11"/>
    <mergeCell ref="J9:J11"/>
    <mergeCell ref="K9:K11"/>
    <mergeCell ref="L9:L11"/>
    <mergeCell ref="AB6:AB8"/>
    <mergeCell ref="AC6:AC8"/>
    <mergeCell ref="AD6:AD8"/>
    <mergeCell ref="AE6:AE8"/>
    <mergeCell ref="AF6:AF8"/>
    <mergeCell ref="AG6:AG8"/>
    <mergeCell ref="V6:V8"/>
    <mergeCell ref="W6:W8"/>
    <mergeCell ref="X6:X8"/>
    <mergeCell ref="Y6:Y8"/>
    <mergeCell ref="Z6:Z8"/>
    <mergeCell ref="AA6:AA8"/>
    <mergeCell ref="P6:P8"/>
    <mergeCell ref="Q6:Q8"/>
    <mergeCell ref="R6:R8"/>
    <mergeCell ref="S6:S8"/>
    <mergeCell ref="T6:T8"/>
    <mergeCell ref="U6:U8"/>
    <mergeCell ref="J6:J8"/>
    <mergeCell ref="K6:K8"/>
    <mergeCell ref="L6:L8"/>
    <mergeCell ref="M6:M8"/>
    <mergeCell ref="N6:N8"/>
    <mergeCell ref="O6:O8"/>
    <mergeCell ref="AC4:AC5"/>
    <mergeCell ref="AD4:AD5"/>
    <mergeCell ref="AE4:AE5"/>
    <mergeCell ref="AF4:AF5"/>
    <mergeCell ref="A6:A8"/>
    <mergeCell ref="B6:B8"/>
    <mergeCell ref="C6:C8"/>
    <mergeCell ref="D6:D8"/>
    <mergeCell ref="F6:F8"/>
    <mergeCell ref="H6:H8"/>
    <mergeCell ref="K4:L4"/>
    <mergeCell ref="M4:M5"/>
    <mergeCell ref="N4:N5"/>
    <mergeCell ref="O4:O5"/>
    <mergeCell ref="AA4:AA5"/>
    <mergeCell ref="AB4:AB5"/>
    <mergeCell ref="A4:A5"/>
    <mergeCell ref="B4:B5"/>
    <mergeCell ref="C4:D4"/>
    <mergeCell ref="E4:F4"/>
    <mergeCell ref="G4:H4"/>
    <mergeCell ref="I4:J4"/>
    <mergeCell ref="A1:N1"/>
    <mergeCell ref="B2:D3"/>
    <mergeCell ref="E2:L3"/>
    <mergeCell ref="M2:O2"/>
    <mergeCell ref="U2:W2"/>
    <mergeCell ref="M3:O3"/>
    <mergeCell ref="V3:AF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L31"/>
  <sheetViews>
    <sheetView zoomScale="75" zoomScaleNormal="75" zoomScalePageLayoutView="0" workbookViewId="0" topLeftCell="A1">
      <selection activeCell="O6" sqref="O6:O23"/>
    </sheetView>
  </sheetViews>
  <sheetFormatPr defaultColWidth="9.140625" defaultRowHeight="12.75"/>
  <cols>
    <col min="1" max="1" width="22.421875" style="2" customWidth="1"/>
    <col min="2" max="2" width="9.00390625" style="2" customWidth="1"/>
    <col min="3" max="3" width="8.28125" style="2" bestFit="1" customWidth="1"/>
    <col min="4" max="4" width="8.7109375" style="2" customWidth="1"/>
    <col min="5" max="5" width="7.7109375" style="2" customWidth="1"/>
    <col min="6" max="6" width="6.8515625" style="2" bestFit="1" customWidth="1"/>
    <col min="7" max="7" width="9.421875" style="2" customWidth="1"/>
    <col min="8" max="8" width="7.28125" style="2" customWidth="1"/>
    <col min="9" max="9" width="8.28125" style="2" bestFit="1" customWidth="1"/>
    <col min="10" max="10" width="7.28125" style="2" customWidth="1"/>
    <col min="11" max="11" width="12.57421875" style="2" bestFit="1" customWidth="1"/>
    <col min="12" max="12" width="7.00390625" style="2" customWidth="1"/>
    <col min="13" max="13" width="12.28125" style="2" customWidth="1"/>
    <col min="14" max="14" width="6.8515625" style="2" customWidth="1"/>
    <col min="15" max="15" width="9.57421875" style="2" customWidth="1"/>
    <col min="16" max="20" width="9.57421875" style="2" hidden="1" customWidth="1"/>
    <col min="21" max="21" width="10.140625" style="2" hidden="1" customWidth="1"/>
    <col min="22" max="22" width="4.7109375" style="2" hidden="1" customWidth="1"/>
    <col min="23" max="30" width="5.140625" style="2" hidden="1" customWidth="1"/>
    <col min="31" max="31" width="4.7109375" style="2" hidden="1" customWidth="1"/>
    <col min="32" max="32" width="18.00390625" style="2" hidden="1" customWidth="1"/>
    <col min="33" max="33" width="28.421875" style="2" hidden="1" customWidth="1"/>
    <col min="34" max="34" width="25.140625" style="2" hidden="1" customWidth="1"/>
    <col min="35" max="16384" width="9.140625" style="2" customWidth="1"/>
  </cols>
  <sheetData>
    <row r="1" spans="1:32" ht="27.75" customHeight="1" thickBot="1">
      <c r="A1" s="298" t="e">
        <f>#REF!</f>
        <v>#REF!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3">
        <f>IF(M2="","",#REF!)</f>
      </c>
      <c r="P1" s="15"/>
      <c r="Q1" s="15"/>
      <c r="R1" s="15"/>
      <c r="S1" s="15"/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38.25" customHeight="1" thickBot="1">
      <c r="A2" s="46" t="e">
        <f>IF(A3=1,"Fiú",IF(A3=2,"Leány",""))</f>
        <v>#REF!</v>
      </c>
      <c r="B2" s="300" t="s">
        <v>44</v>
      </c>
      <c r="C2" s="301"/>
      <c r="D2" s="302"/>
      <c r="E2" s="303" t="s">
        <v>0</v>
      </c>
      <c r="F2" s="303"/>
      <c r="G2" s="303"/>
      <c r="H2" s="303"/>
      <c r="I2" s="303"/>
      <c r="J2" s="303"/>
      <c r="K2" s="303"/>
      <c r="L2" s="304"/>
      <c r="M2" s="305"/>
      <c r="N2" s="306"/>
      <c r="O2" s="307"/>
      <c r="P2" s="17"/>
      <c r="Q2" s="17"/>
      <c r="R2" s="17"/>
      <c r="S2" s="17"/>
      <c r="T2" s="17"/>
      <c r="U2" s="242"/>
      <c r="V2" s="242"/>
      <c r="W2" s="242"/>
      <c r="X2" s="18"/>
      <c r="Y2" s="18"/>
      <c r="Z2" s="18"/>
      <c r="AA2" s="18"/>
      <c r="AB2" s="18"/>
      <c r="AC2" s="18"/>
      <c r="AD2" s="18"/>
      <c r="AE2" s="18"/>
      <c r="AF2" s="18"/>
    </row>
    <row r="3" spans="1:32" ht="12" customHeight="1" thickBot="1">
      <c r="A3" s="14" t="e">
        <f>#REF!</f>
        <v>#REF!</v>
      </c>
      <c r="B3" s="254"/>
      <c r="C3" s="255"/>
      <c r="D3" s="256"/>
      <c r="E3" s="259"/>
      <c r="F3" s="259"/>
      <c r="G3" s="259"/>
      <c r="H3" s="259"/>
      <c r="I3" s="259"/>
      <c r="J3" s="259"/>
      <c r="K3" s="259"/>
      <c r="L3" s="260"/>
      <c r="M3" s="308" t="s">
        <v>37</v>
      </c>
      <c r="N3" s="309"/>
      <c r="O3" s="310"/>
      <c r="P3" s="19"/>
      <c r="Q3" s="19"/>
      <c r="R3" s="19"/>
      <c r="S3" s="19"/>
      <c r="T3" s="19"/>
      <c r="U3" s="20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</row>
    <row r="4" spans="1:34" ht="34.5" customHeight="1" thickBot="1">
      <c r="A4" s="272" t="s">
        <v>1</v>
      </c>
      <c r="B4" s="311" t="s">
        <v>2</v>
      </c>
      <c r="C4" s="312" t="s">
        <v>8</v>
      </c>
      <c r="D4" s="313"/>
      <c r="E4" s="274" t="s">
        <v>5</v>
      </c>
      <c r="F4" s="275"/>
      <c r="G4" s="276" t="s">
        <v>6</v>
      </c>
      <c r="H4" s="277"/>
      <c r="I4" s="279" t="s">
        <v>45</v>
      </c>
      <c r="J4" s="280"/>
      <c r="K4" s="245" t="s">
        <v>47</v>
      </c>
      <c r="L4" s="246"/>
      <c r="M4" s="247" t="s">
        <v>7</v>
      </c>
      <c r="N4" s="270" t="s">
        <v>25</v>
      </c>
      <c r="O4" s="249" t="s">
        <v>24</v>
      </c>
      <c r="P4" s="21"/>
      <c r="Q4" s="21"/>
      <c r="R4" s="21"/>
      <c r="S4" s="21"/>
      <c r="T4" s="21"/>
      <c r="U4" s="21"/>
      <c r="V4" s="22">
        <v>100</v>
      </c>
      <c r="W4" s="22" t="s">
        <v>42</v>
      </c>
      <c r="X4" s="22" t="s">
        <v>43</v>
      </c>
      <c r="Y4" s="22" t="s">
        <v>48</v>
      </c>
      <c r="Z4" s="22">
        <v>800</v>
      </c>
      <c r="AA4" s="240"/>
      <c r="AB4" s="240"/>
      <c r="AC4" s="240"/>
      <c r="AD4" s="240"/>
      <c r="AE4" s="240"/>
      <c r="AF4" s="240"/>
      <c r="AG4" s="25"/>
      <c r="AH4" s="25"/>
    </row>
    <row r="5" spans="1:34" ht="25.5" customHeight="1" thickBot="1">
      <c r="A5" s="273"/>
      <c r="B5" s="248"/>
      <c r="C5" s="48" t="s">
        <v>51</v>
      </c>
      <c r="D5" s="45" t="s">
        <v>4</v>
      </c>
      <c r="E5" s="48" t="s">
        <v>46</v>
      </c>
      <c r="F5" s="45" t="s">
        <v>4</v>
      </c>
      <c r="G5" s="48" t="s">
        <v>52</v>
      </c>
      <c r="H5" s="45" t="s">
        <v>4</v>
      </c>
      <c r="I5" s="48" t="s">
        <v>52</v>
      </c>
      <c r="J5" s="45" t="s">
        <v>4</v>
      </c>
      <c r="K5" s="48" t="s">
        <v>50</v>
      </c>
      <c r="L5" s="45" t="s">
        <v>4</v>
      </c>
      <c r="M5" s="248"/>
      <c r="N5" s="271"/>
      <c r="O5" s="250"/>
      <c r="P5" s="26"/>
      <c r="Q5" s="26"/>
      <c r="R5" s="26"/>
      <c r="S5" s="26"/>
      <c r="T5" s="26"/>
      <c r="U5" s="26"/>
      <c r="V5" s="22">
        <v>100</v>
      </c>
      <c r="W5" s="22" t="s">
        <v>42</v>
      </c>
      <c r="X5" s="22" t="s">
        <v>43</v>
      </c>
      <c r="Y5" s="22" t="s">
        <v>48</v>
      </c>
      <c r="Z5" s="22">
        <v>800</v>
      </c>
      <c r="AA5" s="241"/>
      <c r="AB5" s="241"/>
      <c r="AC5" s="241"/>
      <c r="AD5" s="241"/>
      <c r="AE5" s="241"/>
      <c r="AF5" s="241"/>
      <c r="AG5" s="27"/>
      <c r="AH5" s="27"/>
    </row>
    <row r="6" spans="1:34" ht="18" customHeight="1">
      <c r="A6" s="217"/>
      <c r="B6" s="219"/>
      <c r="C6" s="244"/>
      <c r="D6" s="314" t="e">
        <f>IF($A$3="","",IF(A6="","",IF(C6="",0,IF(C6=0,0,IF($A$3=1,LOOKUP(C6,segéd!$G$4:$G$604,segéd!$A$4:$A$604),IF($A$3=2,LOOKUP(C6,segéd!$AE$4:$AE$604,segéd!$Y$4:$Y$604)))))))</f>
        <v>#REF!</v>
      </c>
      <c r="E6" s="39"/>
      <c r="F6" s="314" t="e">
        <f>IF($A$3="","",IF(A6="","",IF(SUM(E6:E8)=0,0,IF($A$2="fiú",LOOKUP(LARGE(E6:E8,1),segéd!$Q$3:$Q$604,segéd!$U$3:$U$304),IF($A$2="leány",LOOKUP(LARGE(E6:E8,1),segéd!$V$3:$V$304,segéd!$U$3:$U$304))))))</f>
        <v>#REF!</v>
      </c>
      <c r="G6" s="42"/>
      <c r="H6" s="314" t="e">
        <f>IF($A$3="","",IF(A6="","",IF(SUM(G6:G8)=0,0,IF($A$2="leány",LOOKUP(LARGE(G6:G8,1),segéd!$X$3:$X$304,segéd!$U$3:$U$304),IF($A$2="fiú",LOOKUP(LARGE(G6:G8,1),segéd!$T$3:$T$304,segéd!$U$3:$U$304))))))</f>
        <v>#REF!</v>
      </c>
      <c r="I6" s="42"/>
      <c r="J6" s="314" t="e">
        <f>IF($A$3="","",IF(A6="","",IF(SUM(I6:I8)=0,0,IF($A$2="leány",LOOKUP(LARGE(I6:I8,1),segéd!$W$3:$W$304,segéd!$U$3:$U$304),IF($A$2="fiú",LOOKUP(LARGE(I6:I8,1),segéd!$S$3:$S$304,segéd!$U$3:$U$304))))))</f>
        <v>#REF!</v>
      </c>
      <c r="K6" s="231"/>
      <c r="L6" s="319" t="e">
        <f>IF($A$3="","",IF(A6="","",IF(K6="",0,IF(K6=0,0,IF($A$2="fiú",LOOKUP(K6,segéd!$K$3:$K$604,segéd!$A$3:$A$604),IF($A$2="leány",LOOKUP(K6,segéd!$AI$3:$AI$604,segéd!$Y$3:$Y$604)))))))</f>
        <v>#REF!</v>
      </c>
      <c r="M6" s="233">
        <f>IF(A6="","",IF(SUM(P6:T8)=0,0,SUM(P6:T8)))</f>
      </c>
      <c r="N6" s="236">
        <f>IF(M6="","",RANK(AH6,$AH$6:$AH$23))</f>
      </c>
      <c r="O6" s="238"/>
      <c r="P6" s="213" t="e">
        <f>IF(D6="",0,D6)</f>
        <v>#REF!</v>
      </c>
      <c r="Q6" s="213" t="e">
        <f>IF(F6="",0,F6)</f>
        <v>#REF!</v>
      </c>
      <c r="R6" s="213" t="e">
        <f>IF(H6="",0,H6)</f>
        <v>#REF!</v>
      </c>
      <c r="S6" s="213" t="e">
        <f>IF(J6="",0,J6)</f>
        <v>#REF!</v>
      </c>
      <c r="T6" s="213" t="e">
        <f>IF(L6="",0,L6)</f>
        <v>#REF!</v>
      </c>
      <c r="U6" s="213">
        <f>IF(A6="",0,M6)</f>
        <v>0</v>
      </c>
      <c r="V6" s="201">
        <f>IF(M6="","",RANK(D6,$D$6:$D$23))</f>
      </c>
      <c r="W6" s="201">
        <f>IF(M6="","",RANK(F6,$F$6:$F$23))</f>
      </c>
      <c r="X6" s="201">
        <f>IF(M6="","",RANK(H6,$H$6:$H$23))</f>
      </c>
      <c r="Y6" s="201">
        <f>IF(M6="","",RANK(J6,$J$6:$J$23))</f>
      </c>
      <c r="Z6" s="201">
        <f>IF(M6="","",RANK(L6,$L$6:$L$23))</f>
      </c>
      <c r="AA6" s="204">
        <f>COUNTIF($V6:$Z8,1)</f>
        <v>0</v>
      </c>
      <c r="AB6" s="204">
        <f>COUNTIF($V6:$Z8,2)</f>
        <v>0</v>
      </c>
      <c r="AC6" s="204">
        <f>COUNTIF($V6:$Z8,3)</f>
        <v>0</v>
      </c>
      <c r="AD6" s="204">
        <f>COUNTIF($V6:$Z8,4)</f>
        <v>0</v>
      </c>
      <c r="AE6" s="204">
        <f>COUNTIF($V6:$Z8,5)</f>
        <v>0</v>
      </c>
      <c r="AF6" s="204">
        <f>COUNTIF($V6:$Z8,6)</f>
        <v>0</v>
      </c>
      <c r="AG6" s="207">
        <f>(AF6+AE6*10+AD6*100+AC6*1000+AB6*10000+AA6*100000)/10000000</f>
        <v>0</v>
      </c>
      <c r="AH6" s="210">
        <f>IF(A6="","",U6+AG6)</f>
      </c>
    </row>
    <row r="7" spans="1:34" ht="18" customHeight="1">
      <c r="A7" s="217"/>
      <c r="B7" s="220"/>
      <c r="C7" s="223"/>
      <c r="D7" s="315"/>
      <c r="E7" s="37"/>
      <c r="F7" s="317"/>
      <c r="G7" s="40"/>
      <c r="H7" s="317"/>
      <c r="I7" s="40"/>
      <c r="J7" s="317"/>
      <c r="K7" s="231"/>
      <c r="L7" s="319"/>
      <c r="M7" s="234"/>
      <c r="N7" s="236"/>
      <c r="O7" s="238"/>
      <c r="P7" s="214"/>
      <c r="Q7" s="214"/>
      <c r="R7" s="214"/>
      <c r="S7" s="214"/>
      <c r="T7" s="214"/>
      <c r="U7" s="214"/>
      <c r="V7" s="202"/>
      <c r="W7" s="202"/>
      <c r="X7" s="202"/>
      <c r="Y7" s="202"/>
      <c r="Z7" s="202"/>
      <c r="AA7" s="205"/>
      <c r="AB7" s="205"/>
      <c r="AC7" s="205"/>
      <c r="AD7" s="205"/>
      <c r="AE7" s="205"/>
      <c r="AF7" s="205"/>
      <c r="AG7" s="208"/>
      <c r="AH7" s="211"/>
    </row>
    <row r="8" spans="1:34" ht="18" customHeight="1" thickBot="1">
      <c r="A8" s="218"/>
      <c r="B8" s="221"/>
      <c r="C8" s="224"/>
      <c r="D8" s="316"/>
      <c r="E8" s="38"/>
      <c r="F8" s="318"/>
      <c r="G8" s="41"/>
      <c r="H8" s="318"/>
      <c r="I8" s="41"/>
      <c r="J8" s="318"/>
      <c r="K8" s="232"/>
      <c r="L8" s="320"/>
      <c r="M8" s="235"/>
      <c r="N8" s="237"/>
      <c r="O8" s="239"/>
      <c r="P8" s="215"/>
      <c r="Q8" s="215"/>
      <c r="R8" s="215"/>
      <c r="S8" s="215"/>
      <c r="T8" s="215"/>
      <c r="U8" s="215"/>
      <c r="V8" s="203"/>
      <c r="W8" s="203"/>
      <c r="X8" s="203"/>
      <c r="Y8" s="203"/>
      <c r="Z8" s="203"/>
      <c r="AA8" s="206"/>
      <c r="AB8" s="206"/>
      <c r="AC8" s="206"/>
      <c r="AD8" s="206"/>
      <c r="AE8" s="206"/>
      <c r="AF8" s="206"/>
      <c r="AG8" s="209"/>
      <c r="AH8" s="212"/>
    </row>
    <row r="9" spans="1:37" ht="18" customHeight="1">
      <c r="A9" s="216"/>
      <c r="B9" s="219"/>
      <c r="C9" s="222"/>
      <c r="D9" s="314" t="e">
        <f>IF($A$3="","",IF(A9="","",IF(C9="",0,IF(C9=0,0,IF($A$3=1,LOOKUP(C9,segéd!$G$4:$G$604,segéd!$A$4:$A$604),IF($A$3=2,LOOKUP(C9,segéd!$AE$4:$AE$604,segéd!$Y$4:$Y$604)))))))</f>
        <v>#REF!</v>
      </c>
      <c r="E9" s="39"/>
      <c r="F9" s="321" t="e">
        <f>IF($A$3="","",IF(A9="","",IF(SUM(E9:E11)=0,0,IF($A$2="fiú",LOOKUP(LARGE(E9:E11,1),segéd!$Q$3:$Q$604,segéd!$U$3:$U$304),IF($A$2="leány",LOOKUP(LARGE(E9:E11,1),segéd!$V$3:$V$304,segéd!$U$3:$U$304))))))</f>
        <v>#REF!</v>
      </c>
      <c r="G9" s="42"/>
      <c r="H9" s="321" t="e">
        <f>IF($A$3="","",IF(A9="","",IF(SUM(G9:G11)=0,0,IF($A$2="leány",LOOKUP(LARGE(G9:G11,1),segéd!$X$3:$X$304,segéd!$U$3:$U$304),IF($A$2="fiú",LOOKUP(LARGE(G9:G11,1),segéd!$T$3:$T$304,segéd!$U$3:$U$304))))))</f>
        <v>#REF!</v>
      </c>
      <c r="I9" s="42"/>
      <c r="J9" s="321" t="e">
        <f>IF($A$3="","",IF(A9="","",IF(SUM(I9:I11)=0,0,IF($A$2="leány",LOOKUP(LARGE(I9:I11,1),segéd!$W$3:$W$304,segéd!$U$3:$U$304),IF($A$2="fiú",LOOKUP(LARGE(I9:I11,1),segéd!$S$3:$S$304,segéd!$U$3:$U$304))))))</f>
        <v>#REF!</v>
      </c>
      <c r="K9" s="230"/>
      <c r="L9" s="322" t="e">
        <f>IF($A$3="","",IF(A9="","",IF(K9="",0,IF(K9=0,0,IF($A$2="fiú",LOOKUP(K9,segéd!$K$3:$K$604,segéd!$A$3:$A$604),IF($A$2="leány",LOOKUP(K9,segéd!$AI$3:$AI$604,segéd!$Y$3:$Y$604)))))))</f>
        <v>#REF!</v>
      </c>
      <c r="M9" s="323">
        <f>IF(A9="","",IF(SUM(P9:T11)=0,0,SUM(P9:T11)))</f>
      </c>
      <c r="N9" s="236">
        <f>IF(M9="","",RANK(AH9,$AH$6:$AH$23))</f>
      </c>
      <c r="O9" s="278"/>
      <c r="P9" s="213" t="e">
        <f>IF(D9="",0,D9)</f>
        <v>#REF!</v>
      </c>
      <c r="Q9" s="213" t="e">
        <f>IF(F9="",0,F9)</f>
        <v>#REF!</v>
      </c>
      <c r="R9" s="213" t="e">
        <f>IF(H9="",0,H9)</f>
        <v>#REF!</v>
      </c>
      <c r="S9" s="213" t="e">
        <f>IF(J9="",0,J9)</f>
        <v>#REF!</v>
      </c>
      <c r="T9" s="213" t="e">
        <f>IF(L9="",0,L9)</f>
        <v>#REF!</v>
      </c>
      <c r="U9" s="213">
        <f>IF(A9="",0,M9)</f>
        <v>0</v>
      </c>
      <c r="V9" s="201">
        <f>IF(M9="","",RANK(D9,$D$6:$D$23))</f>
      </c>
      <c r="W9" s="201">
        <f>IF(M9="","",RANK(F9,$F$6:$F$23))</f>
      </c>
      <c r="X9" s="201">
        <f>IF(M9="","",RANK(H9,$H$6:$H$23))</f>
      </c>
      <c r="Y9" s="201">
        <f>IF(M9="","",RANK(J9,$J$6:$J$23))</f>
      </c>
      <c r="Z9" s="201">
        <f>IF(M9="","",RANK(L9,$L$6:$L$23))</f>
      </c>
      <c r="AA9" s="204">
        <f>COUNTIF($V9:$Z11,1)</f>
        <v>0</v>
      </c>
      <c r="AB9" s="204">
        <f>COUNTIF($V9:$Z11,2)</f>
        <v>0</v>
      </c>
      <c r="AC9" s="204">
        <f>COUNTIF($V9:$Z11,3)</f>
        <v>0</v>
      </c>
      <c r="AD9" s="204">
        <f>COUNTIF($V9:$Z11,4)</f>
        <v>0</v>
      </c>
      <c r="AE9" s="204">
        <f>COUNTIF($V9:$Z11,5)</f>
        <v>0</v>
      </c>
      <c r="AF9" s="204">
        <f>COUNTIF($V9:$Z11,6)</f>
        <v>0</v>
      </c>
      <c r="AG9" s="207">
        <f>(AF9+AE9*10+AD9*100+AC9*1000+AB9*10000+AA9*100000)/10000000</f>
        <v>0</v>
      </c>
      <c r="AH9" s="210">
        <f>IF(A9="","",U9+AG9)</f>
      </c>
      <c r="AK9" s="156"/>
    </row>
    <row r="10" spans="1:34" ht="18" customHeight="1">
      <c r="A10" s="217"/>
      <c r="B10" s="220"/>
      <c r="C10" s="223"/>
      <c r="D10" s="315"/>
      <c r="E10" s="37"/>
      <c r="F10" s="317"/>
      <c r="G10" s="40"/>
      <c r="H10" s="317"/>
      <c r="I10" s="40"/>
      <c r="J10" s="317"/>
      <c r="K10" s="231"/>
      <c r="L10" s="319"/>
      <c r="M10" s="234"/>
      <c r="N10" s="236"/>
      <c r="O10" s="238"/>
      <c r="P10" s="214"/>
      <c r="Q10" s="214"/>
      <c r="R10" s="214"/>
      <c r="S10" s="214"/>
      <c r="T10" s="214"/>
      <c r="U10" s="214"/>
      <c r="V10" s="202"/>
      <c r="W10" s="202"/>
      <c r="X10" s="202"/>
      <c r="Y10" s="202"/>
      <c r="Z10" s="202"/>
      <c r="AA10" s="205"/>
      <c r="AB10" s="205"/>
      <c r="AC10" s="205"/>
      <c r="AD10" s="205"/>
      <c r="AE10" s="205"/>
      <c r="AF10" s="205"/>
      <c r="AG10" s="208"/>
      <c r="AH10" s="211"/>
    </row>
    <row r="11" spans="1:34" ht="18" customHeight="1" thickBot="1">
      <c r="A11" s="218"/>
      <c r="B11" s="221"/>
      <c r="C11" s="224"/>
      <c r="D11" s="316"/>
      <c r="E11" s="38"/>
      <c r="F11" s="318"/>
      <c r="G11" s="41"/>
      <c r="H11" s="318"/>
      <c r="I11" s="41"/>
      <c r="J11" s="318"/>
      <c r="K11" s="232"/>
      <c r="L11" s="320"/>
      <c r="M11" s="235"/>
      <c r="N11" s="237"/>
      <c r="O11" s="239"/>
      <c r="P11" s="215"/>
      <c r="Q11" s="215"/>
      <c r="R11" s="215"/>
      <c r="S11" s="215"/>
      <c r="T11" s="215"/>
      <c r="U11" s="215"/>
      <c r="V11" s="203"/>
      <c r="W11" s="203"/>
      <c r="X11" s="203"/>
      <c r="Y11" s="203"/>
      <c r="Z11" s="203"/>
      <c r="AA11" s="206"/>
      <c r="AB11" s="206"/>
      <c r="AC11" s="206"/>
      <c r="AD11" s="206"/>
      <c r="AE11" s="206"/>
      <c r="AF11" s="206"/>
      <c r="AG11" s="209"/>
      <c r="AH11" s="212"/>
    </row>
    <row r="12" spans="1:34" ht="21" customHeight="1">
      <c r="A12" s="216"/>
      <c r="B12" s="219"/>
      <c r="C12" s="222"/>
      <c r="D12" s="314" t="e">
        <f>IF($A$3="","",IF(A12="","",IF(C12="",0,IF(C12=0,0,IF($A$3=1,LOOKUP(C12,segéd!$G$4:$G$604,segéd!$A$4:$A$604),IF($A$3=2,LOOKUP(C12,segéd!$AE$4:$AE$604,segéd!$Y$4:$Y$604)))))))</f>
        <v>#REF!</v>
      </c>
      <c r="E12" s="39"/>
      <c r="F12" s="321" t="e">
        <f>IF($A$3="","",IF(A12="","",IF(SUM(E12:E14)=0,0,IF($A$2="fiú",LOOKUP(LARGE(E12:E14,1),segéd!$Q$3:$Q$604,segéd!$U$3:$U$304),IF($A$2="leány",LOOKUP(LARGE(E12:E14,1),segéd!$V$3:$V$304,segéd!$U$3:$U$304))))))</f>
        <v>#REF!</v>
      </c>
      <c r="G12" s="42"/>
      <c r="H12" s="321" t="e">
        <f>IF($A$3="","",IF(A12="","",IF(SUM(G12:G14)=0,0,IF($A$2="leány",LOOKUP(LARGE(G12:G14,1),segéd!$X$3:$X$304,segéd!$U$3:$U$304),IF($A$2="fiú",LOOKUP(LARGE(G12:G14,1),segéd!$T$3:$T$304,segéd!$U$3:$U$304))))))</f>
        <v>#REF!</v>
      </c>
      <c r="I12" s="42"/>
      <c r="J12" s="321" t="e">
        <f>IF($A$3="","",IF(A12="","",IF(SUM(I12:I14)=0,0,IF($A$2="leány",LOOKUP(LARGE(I12:I14,1),segéd!$W$3:$W$304,segéd!$U$3:$U$304),IF($A$2="fiú",LOOKUP(LARGE(I12:I14,1),segéd!$S$3:$S$304,segéd!$U$3:$U$304))))))</f>
        <v>#REF!</v>
      </c>
      <c r="K12" s="230"/>
      <c r="L12" s="322" t="e">
        <f>IF($A$3="","",IF(A12="","",IF(K12="",0,IF(K12=0,0,IF($A$2="fiú",LOOKUP(K12,segéd!$K$3:$K$604,segéd!$A$3:$A$604),IF($A$2="leány",LOOKUP(K12,segéd!$AI$3:$AI$604,segéd!$Y$3:$Y$604)))))))</f>
        <v>#REF!</v>
      </c>
      <c r="M12" s="323">
        <f>IF(A12="","",IF(SUM(P12:T14)=0,0,SUM(P12:T14)))</f>
      </c>
      <c r="N12" s="236">
        <f>IF(M12="","",RANK(AH12,$AH$6:$AH$23))</f>
      </c>
      <c r="O12" s="278"/>
      <c r="P12" s="213" t="e">
        <f>IF(D12="",0,D12)</f>
        <v>#REF!</v>
      </c>
      <c r="Q12" s="213" t="e">
        <f>IF(F12="",0,F12)</f>
        <v>#REF!</v>
      </c>
      <c r="R12" s="213" t="e">
        <f>IF(H12="",0,H12)</f>
        <v>#REF!</v>
      </c>
      <c r="S12" s="213" t="e">
        <f>IF(J12="",0,J12)</f>
        <v>#REF!</v>
      </c>
      <c r="T12" s="213" t="e">
        <f>IF(L12="",0,L12)</f>
        <v>#REF!</v>
      </c>
      <c r="U12" s="213">
        <f>IF(A12="",0,M12)</f>
        <v>0</v>
      </c>
      <c r="V12" s="201">
        <f>IF(M12="","",RANK(D12,$D$6:$D$23))</f>
      </c>
      <c r="W12" s="201">
        <f>IF(M12="","",RANK(F12,$F$6:$F$23))</f>
      </c>
      <c r="X12" s="201">
        <f>IF(M12="","",RANK(H12,$H$6:$H$23))</f>
      </c>
      <c r="Y12" s="201">
        <f>IF(M12="","",RANK(J12,$J$6:$J$23))</f>
      </c>
      <c r="Z12" s="201">
        <f>IF(M12="","",RANK(L12,$L$6:$L$23))</f>
      </c>
      <c r="AA12" s="204">
        <f>COUNTIF($V12:$Z14,1)</f>
        <v>0</v>
      </c>
      <c r="AB12" s="204">
        <f>COUNTIF($V12:$Z14,2)</f>
        <v>0</v>
      </c>
      <c r="AC12" s="204">
        <f>COUNTIF($V12:$Z14,3)</f>
        <v>0</v>
      </c>
      <c r="AD12" s="204">
        <f>COUNTIF($V12:$Z14,4)</f>
        <v>0</v>
      </c>
      <c r="AE12" s="204">
        <f>COUNTIF($V12:$Z14,5)</f>
        <v>0</v>
      </c>
      <c r="AF12" s="204">
        <f>COUNTIF($V12:$Z14,6)</f>
        <v>0</v>
      </c>
      <c r="AG12" s="207">
        <f>(AF12+AE12*10+AD12*100+AC12*1000+AB12*10000+AA12*100000)/10000000</f>
        <v>0</v>
      </c>
      <c r="AH12" s="210">
        <f>IF(A12="","",U12+AG12)</f>
      </c>
    </row>
    <row r="13" spans="1:38" ht="18" customHeight="1">
      <c r="A13" s="217"/>
      <c r="B13" s="220"/>
      <c r="C13" s="223"/>
      <c r="D13" s="315"/>
      <c r="E13" s="37"/>
      <c r="F13" s="317"/>
      <c r="G13" s="40"/>
      <c r="H13" s="317"/>
      <c r="I13" s="40"/>
      <c r="J13" s="317"/>
      <c r="K13" s="231"/>
      <c r="L13" s="319"/>
      <c r="M13" s="234"/>
      <c r="N13" s="236"/>
      <c r="O13" s="238"/>
      <c r="P13" s="214"/>
      <c r="Q13" s="214"/>
      <c r="R13" s="214"/>
      <c r="S13" s="214"/>
      <c r="T13" s="214"/>
      <c r="U13" s="214"/>
      <c r="V13" s="202"/>
      <c r="W13" s="202"/>
      <c r="X13" s="202"/>
      <c r="Y13" s="202"/>
      <c r="Z13" s="202"/>
      <c r="AA13" s="205"/>
      <c r="AB13" s="205"/>
      <c r="AC13" s="205"/>
      <c r="AD13" s="205"/>
      <c r="AE13" s="205"/>
      <c r="AF13" s="205"/>
      <c r="AG13" s="208"/>
      <c r="AH13" s="211"/>
      <c r="AL13" s="157"/>
    </row>
    <row r="14" spans="1:38" ht="18" customHeight="1" thickBot="1">
      <c r="A14" s="218"/>
      <c r="B14" s="221"/>
      <c r="C14" s="224"/>
      <c r="D14" s="316"/>
      <c r="E14" s="38"/>
      <c r="F14" s="318"/>
      <c r="G14" s="41"/>
      <c r="H14" s="318"/>
      <c r="I14" s="41"/>
      <c r="J14" s="318"/>
      <c r="K14" s="232"/>
      <c r="L14" s="320"/>
      <c r="M14" s="235"/>
      <c r="N14" s="237"/>
      <c r="O14" s="239"/>
      <c r="P14" s="215"/>
      <c r="Q14" s="215"/>
      <c r="R14" s="215"/>
      <c r="S14" s="215"/>
      <c r="T14" s="215"/>
      <c r="U14" s="215"/>
      <c r="V14" s="203"/>
      <c r="W14" s="203"/>
      <c r="X14" s="203"/>
      <c r="Y14" s="203"/>
      <c r="Z14" s="203"/>
      <c r="AA14" s="206"/>
      <c r="AB14" s="206"/>
      <c r="AC14" s="206"/>
      <c r="AD14" s="206"/>
      <c r="AE14" s="206"/>
      <c r="AF14" s="206"/>
      <c r="AG14" s="209"/>
      <c r="AH14" s="212"/>
      <c r="AL14" s="157"/>
    </row>
    <row r="15" spans="1:38" ht="18" customHeight="1">
      <c r="A15" s="216"/>
      <c r="B15" s="219"/>
      <c r="C15" s="222"/>
      <c r="D15" s="314" t="e">
        <f>IF($A$3="","",IF(A15="","",IF(C15="",0,IF(C15=0,0,IF($A$3=1,LOOKUP(C15,segéd!$G$4:$G$604,segéd!$A$4:$A$604),IF($A$3=2,LOOKUP(C15,segéd!$AE$4:$AE$604,segéd!$Y$4:$Y$604)))))))</f>
        <v>#REF!</v>
      </c>
      <c r="E15" s="39"/>
      <c r="F15" s="321" t="e">
        <f>IF($A$3="","",IF(A15="","",IF(SUM(E15:E17)=0,0,IF($A$2="fiú",LOOKUP(LARGE(E15:E17,1),segéd!$Q$3:$Q$604,segéd!$U$3:$U$304),IF($A$2="leány",LOOKUP(LARGE(E15:E17,1),segéd!$V$3:$V$304,segéd!$U$3:$U$304))))))</f>
        <v>#REF!</v>
      </c>
      <c r="G15" s="42"/>
      <c r="H15" s="321" t="e">
        <f>IF($A$3="","",IF(A15="","",IF(SUM(G15:G17)=0,0,IF($A$2="leány",LOOKUP(LARGE(G15:G17,1),segéd!$X$3:$X$304,segéd!$U$3:$U$304),IF($A$2="fiú",LOOKUP(LARGE(G15:G17,1),segéd!$T$3:$T$304,segéd!$U$3:$U$304))))))</f>
        <v>#REF!</v>
      </c>
      <c r="I15" s="42"/>
      <c r="J15" s="321" t="e">
        <f>IF($A$3="","",IF(A15="","",IF(SUM(I15:I17)=0,0,IF($A$2="leány",LOOKUP(LARGE(I15:I17,1),segéd!$W$3:$W$304,segéd!$U$3:$U$304),IF($A$2="fiú",LOOKUP(LARGE(I15:I17,1),segéd!$S$3:$S$304,segéd!$U$3:$U$304))))))</f>
        <v>#REF!</v>
      </c>
      <c r="K15" s="230"/>
      <c r="L15" s="322" t="e">
        <f>IF($A$3="","",IF(A15="","",IF(K15="",0,IF(K15=0,0,IF($A$2="fiú",LOOKUP(K15,segéd!$K$3:$K$604,segéd!$A$3:$A$604),IF($A$2="leány",LOOKUP(K15,segéd!$AI$3:$AI$604,segéd!$Y$3:$Y$604)))))))</f>
        <v>#REF!</v>
      </c>
      <c r="M15" s="323">
        <f>IF(A15="","",IF(SUM(P15:T17)=0,0,SUM(P15:T17)))</f>
      </c>
      <c r="N15" s="236">
        <f>IF(M15="","",RANK(AH15,$AH$6:$AH$23))</f>
      </c>
      <c r="O15" s="278"/>
      <c r="P15" s="213" t="e">
        <f>IF(D15="",0,D15)</f>
        <v>#REF!</v>
      </c>
      <c r="Q15" s="213" t="e">
        <f>IF(F15="",0,F15)</f>
        <v>#REF!</v>
      </c>
      <c r="R15" s="213" t="e">
        <f>IF(H15="",0,H15)</f>
        <v>#REF!</v>
      </c>
      <c r="S15" s="213" t="e">
        <f>IF(J15="",0,J15)</f>
        <v>#REF!</v>
      </c>
      <c r="T15" s="213" t="e">
        <f>IF(L15="",0,L15)</f>
        <v>#REF!</v>
      </c>
      <c r="U15" s="213">
        <f>IF(A15="",0,M15)</f>
        <v>0</v>
      </c>
      <c r="V15" s="201">
        <f>IF(M15="","",RANK(D15,$D$6:$D$23))</f>
      </c>
      <c r="W15" s="201">
        <f>IF(M15="","",RANK(F15,$F$6:$F$23))</f>
      </c>
      <c r="X15" s="201">
        <f>IF(M15="","",RANK(H15,$H$6:$H$23))</f>
      </c>
      <c r="Y15" s="201">
        <f>IF(M15="","",RANK(J15,$J$6:$J$23))</f>
      </c>
      <c r="Z15" s="201">
        <f>IF(M15="","",RANK(L15,$L$6:$L$23))</f>
      </c>
      <c r="AA15" s="204">
        <f>COUNTIF($V15:$Z17,1)</f>
        <v>0</v>
      </c>
      <c r="AB15" s="204">
        <f>COUNTIF($V15:$Z17,2)</f>
        <v>0</v>
      </c>
      <c r="AC15" s="204">
        <f>COUNTIF($V15:$Z17,3)</f>
        <v>0</v>
      </c>
      <c r="AD15" s="204">
        <f>COUNTIF($V15:$Z17,4)</f>
        <v>0</v>
      </c>
      <c r="AE15" s="204">
        <f>COUNTIF($V15:$Z17,5)</f>
        <v>0</v>
      </c>
      <c r="AF15" s="204">
        <f>COUNTIF($V15:$Z17,6)</f>
        <v>0</v>
      </c>
      <c r="AG15" s="207">
        <f>(AF15+AE15*10+AD15*100+AC15*1000+AB15*10000+AA15*100000)/10000000</f>
        <v>0</v>
      </c>
      <c r="AH15" s="210">
        <f>IF(A15="","",U15+AG15)</f>
      </c>
      <c r="AL15" s="157"/>
    </row>
    <row r="16" spans="1:34" ht="18" customHeight="1">
      <c r="A16" s="217"/>
      <c r="B16" s="220"/>
      <c r="C16" s="223"/>
      <c r="D16" s="315"/>
      <c r="E16" s="37"/>
      <c r="F16" s="317"/>
      <c r="G16" s="40"/>
      <c r="H16" s="317"/>
      <c r="I16" s="40"/>
      <c r="J16" s="317"/>
      <c r="K16" s="231"/>
      <c r="L16" s="319"/>
      <c r="M16" s="234"/>
      <c r="N16" s="236"/>
      <c r="O16" s="238"/>
      <c r="P16" s="214"/>
      <c r="Q16" s="214"/>
      <c r="R16" s="214"/>
      <c r="S16" s="214"/>
      <c r="T16" s="214"/>
      <c r="U16" s="214"/>
      <c r="V16" s="202"/>
      <c r="W16" s="202"/>
      <c r="X16" s="202"/>
      <c r="Y16" s="202"/>
      <c r="Z16" s="202"/>
      <c r="AA16" s="205"/>
      <c r="AB16" s="205"/>
      <c r="AC16" s="205"/>
      <c r="AD16" s="205"/>
      <c r="AE16" s="205"/>
      <c r="AF16" s="205"/>
      <c r="AG16" s="208"/>
      <c r="AH16" s="211"/>
    </row>
    <row r="17" spans="1:34" ht="18" customHeight="1" thickBot="1">
      <c r="A17" s="218"/>
      <c r="B17" s="221"/>
      <c r="C17" s="224"/>
      <c r="D17" s="316"/>
      <c r="E17" s="38"/>
      <c r="F17" s="318"/>
      <c r="G17" s="41"/>
      <c r="H17" s="318"/>
      <c r="I17" s="41"/>
      <c r="J17" s="318"/>
      <c r="K17" s="232"/>
      <c r="L17" s="320"/>
      <c r="M17" s="235"/>
      <c r="N17" s="237"/>
      <c r="O17" s="239"/>
      <c r="P17" s="215"/>
      <c r="Q17" s="215"/>
      <c r="R17" s="215"/>
      <c r="S17" s="215"/>
      <c r="T17" s="215"/>
      <c r="U17" s="215"/>
      <c r="V17" s="203"/>
      <c r="W17" s="203"/>
      <c r="X17" s="203"/>
      <c r="Y17" s="203"/>
      <c r="Z17" s="203"/>
      <c r="AA17" s="206"/>
      <c r="AB17" s="206"/>
      <c r="AC17" s="206"/>
      <c r="AD17" s="206"/>
      <c r="AE17" s="206"/>
      <c r="AF17" s="206"/>
      <c r="AG17" s="209"/>
      <c r="AH17" s="212"/>
    </row>
    <row r="18" spans="1:34" ht="18" customHeight="1">
      <c r="A18" s="216"/>
      <c r="B18" s="219"/>
      <c r="C18" s="222"/>
      <c r="D18" s="314" t="e">
        <f>IF($A$3="","",IF(A18="","",IF(C18="",0,IF(C18=0,0,IF($A$3=1,LOOKUP(C18,segéd!$G$4:$G$604,segéd!$A$4:$A$604),IF($A$3=2,LOOKUP(C18,segéd!$AE$4:$AE$604,segéd!$Y$4:$Y$604)))))))</f>
        <v>#REF!</v>
      </c>
      <c r="E18" s="39"/>
      <c r="F18" s="321" t="e">
        <f>IF($A$3="","",IF(A18="","",IF(SUM(E18:E20)=0,0,IF($A$2="fiú",LOOKUP(LARGE(E18:E20,1),segéd!$Q$3:$Q$604,segéd!$U$3:$U$304),IF($A$2="leány",LOOKUP(LARGE(E18:E20,1),segéd!$V$3:$V$304,segéd!$U$3:$U$304))))))</f>
        <v>#REF!</v>
      </c>
      <c r="G18" s="42"/>
      <c r="H18" s="321" t="e">
        <f>IF($A$3="","",IF(A18="","",IF(SUM(G18:G20)=0,0,IF($A$2="leány",LOOKUP(LARGE(G18:G20,1),segéd!$X$3:$X$304,segéd!$U$3:$U$304),IF($A$2="fiú",LOOKUP(LARGE(G18:G20,1),segéd!$T$3:$T$304,segéd!$U$3:$U$304))))))</f>
        <v>#REF!</v>
      </c>
      <c r="I18" s="42"/>
      <c r="J18" s="321" t="e">
        <f>IF($A$3="","",IF(A18="","",IF(SUM(I18:I20)=0,0,IF($A$2="leány",LOOKUP(LARGE(I18:I20,1),segéd!$W$3:$W$304,segéd!$U$3:$U$304),IF($A$2="fiú",LOOKUP(LARGE(I18:I20,1),segéd!$S$3:$S$304,segéd!$U$3:$U$304))))))</f>
        <v>#REF!</v>
      </c>
      <c r="K18" s="230"/>
      <c r="L18" s="322" t="e">
        <f>IF($A$3="","",IF(A18="","",IF(K18="",0,IF(K18=0,0,IF($A$2="fiú",LOOKUP(K18,segéd!$K$3:$K$604,segéd!$A$3:$A$604),IF($A$2="leány",LOOKUP(K18,segéd!$AI$3:$AI$604,segéd!$Y$3:$Y$604)))))))</f>
        <v>#REF!</v>
      </c>
      <c r="M18" s="323">
        <f>IF(A18="","",IF(SUM(P18:T20)=0,0,SUM(P18:T20)))</f>
      </c>
      <c r="N18" s="236">
        <f>IF(M18="","",RANK(AH18,$AH$6:$AH$23))</f>
      </c>
      <c r="O18" s="278"/>
      <c r="P18" s="213" t="e">
        <f>IF(D18="",0,D18)</f>
        <v>#REF!</v>
      </c>
      <c r="Q18" s="213" t="e">
        <f>IF(F18="",0,F18)</f>
        <v>#REF!</v>
      </c>
      <c r="R18" s="213" t="e">
        <f>IF(H18="",0,H18)</f>
        <v>#REF!</v>
      </c>
      <c r="S18" s="213" t="e">
        <f>IF(J18="",0,J18)</f>
        <v>#REF!</v>
      </c>
      <c r="T18" s="213" t="e">
        <f>IF(L18="",0,L18)</f>
        <v>#REF!</v>
      </c>
      <c r="U18" s="213">
        <f>IF(A18="",0,M18)</f>
        <v>0</v>
      </c>
      <c r="V18" s="201">
        <f>IF(M18="","",RANK(D18,$D$6:$D$23))</f>
      </c>
      <c r="W18" s="201">
        <f>IF(M18="","",RANK(F18,$F$6:$F$23))</f>
      </c>
      <c r="X18" s="201">
        <f>IF(M18="","",RANK(H18,$H$6:$H$23))</f>
      </c>
      <c r="Y18" s="201">
        <f>IF(M18="","",RANK(J18,$J$6:$J$23))</f>
      </c>
      <c r="Z18" s="201">
        <f>IF(M18="","",RANK(L18,$L$6:$L$23))</f>
      </c>
      <c r="AA18" s="204">
        <f>COUNTIF($V18:$Z20,1)</f>
        <v>0</v>
      </c>
      <c r="AB18" s="204">
        <f>COUNTIF($V18:$Z20,2)</f>
        <v>0</v>
      </c>
      <c r="AC18" s="204">
        <f>COUNTIF($V18:$Z20,3)</f>
        <v>0</v>
      </c>
      <c r="AD18" s="204">
        <f>COUNTIF($V18:$Z20,4)</f>
        <v>0</v>
      </c>
      <c r="AE18" s="204">
        <f>COUNTIF($V18:$Z20,5)</f>
        <v>0</v>
      </c>
      <c r="AF18" s="204">
        <f>COUNTIF($V18:$Z20,6)</f>
        <v>0</v>
      </c>
      <c r="AG18" s="207">
        <f>(AF18+AE18*10+AD18*100+AC18*1000+AB18*10000+AA18*100000)/10000000</f>
        <v>0</v>
      </c>
      <c r="AH18" s="210">
        <f>IF(A18="","",U18+AG18)</f>
      </c>
    </row>
    <row r="19" spans="1:34" ht="18" customHeight="1">
      <c r="A19" s="217"/>
      <c r="B19" s="220"/>
      <c r="C19" s="223"/>
      <c r="D19" s="315"/>
      <c r="E19" s="37"/>
      <c r="F19" s="317"/>
      <c r="G19" s="40"/>
      <c r="H19" s="317"/>
      <c r="I19" s="40"/>
      <c r="J19" s="317"/>
      <c r="K19" s="231"/>
      <c r="L19" s="319"/>
      <c r="M19" s="234"/>
      <c r="N19" s="236"/>
      <c r="O19" s="238"/>
      <c r="P19" s="214"/>
      <c r="Q19" s="214"/>
      <c r="R19" s="214"/>
      <c r="S19" s="214"/>
      <c r="T19" s="214"/>
      <c r="U19" s="214"/>
      <c r="V19" s="202"/>
      <c r="W19" s="202"/>
      <c r="X19" s="202"/>
      <c r="Y19" s="202"/>
      <c r="Z19" s="202"/>
      <c r="AA19" s="205"/>
      <c r="AB19" s="205"/>
      <c r="AC19" s="205"/>
      <c r="AD19" s="205"/>
      <c r="AE19" s="205"/>
      <c r="AF19" s="205"/>
      <c r="AG19" s="208"/>
      <c r="AH19" s="211"/>
    </row>
    <row r="20" spans="1:34" ht="18" customHeight="1" thickBot="1">
      <c r="A20" s="218"/>
      <c r="B20" s="221"/>
      <c r="C20" s="224"/>
      <c r="D20" s="316"/>
      <c r="E20" s="38"/>
      <c r="F20" s="318"/>
      <c r="G20" s="41"/>
      <c r="H20" s="318"/>
      <c r="I20" s="41"/>
      <c r="J20" s="318"/>
      <c r="K20" s="232"/>
      <c r="L20" s="320"/>
      <c r="M20" s="235"/>
      <c r="N20" s="237"/>
      <c r="O20" s="239"/>
      <c r="P20" s="215"/>
      <c r="Q20" s="215"/>
      <c r="R20" s="215"/>
      <c r="S20" s="215"/>
      <c r="T20" s="215"/>
      <c r="U20" s="215"/>
      <c r="V20" s="203"/>
      <c r="W20" s="203"/>
      <c r="X20" s="203"/>
      <c r="Y20" s="203"/>
      <c r="Z20" s="203"/>
      <c r="AA20" s="206"/>
      <c r="AB20" s="206"/>
      <c r="AC20" s="206"/>
      <c r="AD20" s="206"/>
      <c r="AE20" s="206"/>
      <c r="AF20" s="206"/>
      <c r="AG20" s="209"/>
      <c r="AH20" s="212"/>
    </row>
    <row r="21" spans="1:34" ht="18" customHeight="1">
      <c r="A21" s="216"/>
      <c r="B21" s="219"/>
      <c r="C21" s="222"/>
      <c r="D21" s="314" t="e">
        <f>IF($A$3="","",IF(A21="","",IF(C21="",0,IF(C21=0,0,IF($A$3=1,LOOKUP(C21,segéd!$G$4:$G$604,segéd!$A$4:$A$604),IF($A$3=2,LOOKUP(C21,segéd!$AE$4:$AE$604,segéd!$Y$4:$Y$604)))))))</f>
        <v>#REF!</v>
      </c>
      <c r="E21" s="39"/>
      <c r="F21" s="321" t="e">
        <f>IF($A$3="","",IF(A21="","",IF(SUM(E21:E23)=0,0,IF($A$2="fiú",LOOKUP(LARGE(E21:E23,1),segéd!$Q$3:$Q$604,segéd!$U$3:$U$304),IF($A$2="leány",LOOKUP(LARGE(E21:E23,1),segéd!$V$3:$V$304,segéd!$U$3:$U$304))))))</f>
        <v>#REF!</v>
      </c>
      <c r="G21" s="42"/>
      <c r="H21" s="321" t="e">
        <f>IF($A$3="","",IF(A21="","",IF(SUM(G21:G23)=0,0,IF($A$2="leány",LOOKUP(LARGE(G21:G23,1),segéd!$X$3:$X$304,segéd!$U$3:$U$304),IF($A$2="fiú",LOOKUP(LARGE(G21:G23,1),segéd!$T$3:$T$304,segéd!$U$3:$U$304))))))</f>
        <v>#REF!</v>
      </c>
      <c r="I21" s="42"/>
      <c r="J21" s="321" t="e">
        <f>IF($A$3="","",IF(A21="","",IF(SUM(I21:I23)=0,0,IF($A$2="leány",LOOKUP(LARGE(I21:I23,1),segéd!$W$3:$W$304,segéd!$U$3:$U$304),IF($A$2="fiú",LOOKUP(LARGE(I21:I23,1),segéd!$S$3:$S$304,segéd!$U$3:$U$304))))))</f>
        <v>#REF!</v>
      </c>
      <c r="K21" s="230"/>
      <c r="L21" s="322" t="e">
        <f>IF($A$3="","",IF(A21="","",IF(K21="",0,IF(K21=0,0,IF($A$2="fiú",LOOKUP(K21,segéd!$K$3:$K$604,segéd!$A$3:$A$604),IF($A$2="leány",LOOKUP(K21,segéd!$AI$3:$AI$604,segéd!$Y$3:$Y$604)))))))</f>
        <v>#REF!</v>
      </c>
      <c r="M21" s="323">
        <f>IF(A21="","",IF(SUM(P21:T23)=0,0,SUM(P21:T23)))</f>
      </c>
      <c r="N21" s="236">
        <f>IF(M21="","",RANK(AH21,$AH$6:$AH$23))</f>
      </c>
      <c r="O21" s="278"/>
      <c r="P21" s="213" t="e">
        <f>IF(D21="",0,D21)</f>
        <v>#REF!</v>
      </c>
      <c r="Q21" s="213" t="e">
        <f>IF(F21="",0,F21)</f>
        <v>#REF!</v>
      </c>
      <c r="R21" s="213" t="e">
        <f>IF(H21="",0,H21)</f>
        <v>#REF!</v>
      </c>
      <c r="S21" s="213" t="e">
        <f>IF(J21="",0,J21)</f>
        <v>#REF!</v>
      </c>
      <c r="T21" s="213" t="e">
        <f>IF(L21="",0,L21)</f>
        <v>#REF!</v>
      </c>
      <c r="U21" s="213">
        <f>IF(A21="",0,M21)</f>
        <v>0</v>
      </c>
      <c r="V21" s="201">
        <f>IF(M21="","",RANK(D21,$D$6:$D$23))</f>
      </c>
      <c r="W21" s="201">
        <f>IF(M21="","",RANK(F21,$F$6:$F$23))</f>
      </c>
      <c r="X21" s="201">
        <f>IF(M21="","",RANK(H21,$H$6:$H$23))</f>
      </c>
      <c r="Y21" s="201">
        <f>IF(M21="","",RANK(J21,$J$6:$J$23))</f>
      </c>
      <c r="Z21" s="201">
        <f>IF(M21="","",RANK(L21,$L$6:$L$23))</f>
      </c>
      <c r="AA21" s="204">
        <f>COUNTIF($V21:$Z23,1)</f>
        <v>0</v>
      </c>
      <c r="AB21" s="204">
        <f>COUNTIF($V21:$Z23,2)</f>
        <v>0</v>
      </c>
      <c r="AC21" s="204">
        <f>COUNTIF($V21:$Z23,3)</f>
        <v>0</v>
      </c>
      <c r="AD21" s="204">
        <f>COUNTIF($V21:$Z23,4)</f>
        <v>0</v>
      </c>
      <c r="AE21" s="204">
        <f>COUNTIF($V21:$Z23,5)</f>
        <v>0</v>
      </c>
      <c r="AF21" s="204">
        <f>COUNTIF($V21:$Z23,6)</f>
        <v>0</v>
      </c>
      <c r="AG21" s="207">
        <f>(AF21+AE21*10+AD21*100+AC21*1000+AB21*10000+AA21*100000)/10000000</f>
        <v>0</v>
      </c>
      <c r="AH21" s="210">
        <f>IF(A21="","",U21+AG21)</f>
      </c>
    </row>
    <row r="22" spans="1:34" ht="18" customHeight="1">
      <c r="A22" s="217"/>
      <c r="B22" s="220"/>
      <c r="C22" s="223"/>
      <c r="D22" s="315"/>
      <c r="E22" s="37"/>
      <c r="F22" s="317"/>
      <c r="G22" s="40"/>
      <c r="H22" s="317"/>
      <c r="I22" s="40"/>
      <c r="J22" s="317"/>
      <c r="K22" s="231"/>
      <c r="L22" s="319"/>
      <c r="M22" s="234"/>
      <c r="N22" s="236"/>
      <c r="O22" s="238"/>
      <c r="P22" s="214"/>
      <c r="Q22" s="214"/>
      <c r="R22" s="214"/>
      <c r="S22" s="214"/>
      <c r="T22" s="214"/>
      <c r="U22" s="214"/>
      <c r="V22" s="202"/>
      <c r="W22" s="202"/>
      <c r="X22" s="202"/>
      <c r="Y22" s="202"/>
      <c r="Z22" s="202"/>
      <c r="AA22" s="205"/>
      <c r="AB22" s="205"/>
      <c r="AC22" s="205"/>
      <c r="AD22" s="205"/>
      <c r="AE22" s="205"/>
      <c r="AF22" s="205"/>
      <c r="AG22" s="208"/>
      <c r="AH22" s="211"/>
    </row>
    <row r="23" spans="1:34" ht="18" customHeight="1" thickBot="1">
      <c r="A23" s="218"/>
      <c r="B23" s="221"/>
      <c r="C23" s="224"/>
      <c r="D23" s="316"/>
      <c r="E23" s="38"/>
      <c r="F23" s="318"/>
      <c r="G23" s="41"/>
      <c r="H23" s="318"/>
      <c r="I23" s="41"/>
      <c r="J23" s="318"/>
      <c r="K23" s="232"/>
      <c r="L23" s="320"/>
      <c r="M23" s="235"/>
      <c r="N23" s="237"/>
      <c r="O23" s="239"/>
      <c r="P23" s="215"/>
      <c r="Q23" s="215"/>
      <c r="R23" s="215"/>
      <c r="S23" s="215"/>
      <c r="T23" s="215"/>
      <c r="U23" s="215"/>
      <c r="V23" s="203"/>
      <c r="W23" s="203"/>
      <c r="X23" s="203"/>
      <c r="Y23" s="203"/>
      <c r="Z23" s="203"/>
      <c r="AA23" s="206"/>
      <c r="AB23" s="206"/>
      <c r="AC23" s="206"/>
      <c r="AD23" s="206"/>
      <c r="AE23" s="206"/>
      <c r="AF23" s="206"/>
      <c r="AG23" s="209"/>
      <c r="AH23" s="212"/>
    </row>
    <row r="24" spans="1:34" ht="8.25" customHeight="1" thickBot="1">
      <c r="A24" s="324"/>
      <c r="B24" s="325"/>
      <c r="C24" s="325"/>
      <c r="D24" s="325"/>
      <c r="E24" s="325"/>
      <c r="F24" s="325"/>
      <c r="G24" s="325"/>
      <c r="H24" s="326"/>
      <c r="I24" s="43"/>
      <c r="J24" s="43"/>
      <c r="K24" s="330"/>
      <c r="L24" s="332">
        <f>IF(K24="","",IF(K24=0,0,IF(A3=1,LOOKUP(K24,segéd!$O$4:$O$604,segéd!$A$4:$A$604),IF(A3=2,LOOKUP(K24,segéd!$AM$3:$AM$604,segéd!$Y$3:$Y$604),""))))</f>
      </c>
      <c r="M24" s="332">
        <f>IF(P24=0,"",IF(K24="",P24,L24+P24))</f>
      </c>
      <c r="N24" s="335">
        <f>IF(M2="","",#REF!)</f>
      </c>
      <c r="O24" s="336"/>
      <c r="P24" s="34">
        <f>SUM(M6:M23)</f>
        <v>0</v>
      </c>
      <c r="Q24" s="35">
        <f>COUNTA(A6:A23)</f>
        <v>0</v>
      </c>
      <c r="R24" s="28"/>
      <c r="S24" s="28"/>
      <c r="T24" s="28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ht="30" customHeight="1" thickBot="1">
      <c r="A25" s="327"/>
      <c r="B25" s="328"/>
      <c r="C25" s="328"/>
      <c r="D25" s="328"/>
      <c r="E25" s="328"/>
      <c r="F25" s="328"/>
      <c r="G25" s="328"/>
      <c r="H25" s="329"/>
      <c r="I25" s="44"/>
      <c r="J25" s="44"/>
      <c r="K25" s="331"/>
      <c r="L25" s="333"/>
      <c r="M25" s="334"/>
      <c r="N25" s="337"/>
      <c r="O25" s="338"/>
      <c r="P25" s="28"/>
      <c r="Q25" s="28"/>
      <c r="R25" s="28"/>
      <c r="S25" s="28"/>
      <c r="T25" s="28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6">
        <f>SUM(AF6:AF23)</f>
        <v>0</v>
      </c>
      <c r="AG25" s="32"/>
      <c r="AH25" s="32"/>
    </row>
    <row r="26" spans="1:32" ht="18" customHeight="1">
      <c r="A26" s="247"/>
      <c r="B26" s="341" t="s">
        <v>34</v>
      </c>
      <c r="C26" s="343">
        <f>$M$2</f>
        <v>0</v>
      </c>
      <c r="D26" s="343"/>
      <c r="E26" s="343"/>
      <c r="F26" s="345" t="s">
        <v>38</v>
      </c>
      <c r="G26" s="347" t="s">
        <v>35</v>
      </c>
      <c r="H26" s="347"/>
      <c r="I26" s="347"/>
      <c r="J26" s="347"/>
      <c r="K26" s="347"/>
      <c r="L26" s="348"/>
      <c r="M26" s="351">
        <f>IF(P24=0,L24,IF(Q24=6,$M$24-LARGE(M6:M23,6),M24))</f>
      </c>
      <c r="N26" s="337"/>
      <c r="O26" s="338"/>
      <c r="P26" s="28"/>
      <c r="Q26" s="28"/>
      <c r="R26" s="28"/>
      <c r="S26" s="28"/>
      <c r="T26" s="28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42.75" customHeight="1" thickBot="1">
      <c r="A27" s="248"/>
      <c r="B27" s="342"/>
      <c r="C27" s="344"/>
      <c r="D27" s="344"/>
      <c r="E27" s="344"/>
      <c r="F27" s="346"/>
      <c r="G27" s="349"/>
      <c r="H27" s="349"/>
      <c r="I27" s="349"/>
      <c r="J27" s="349"/>
      <c r="K27" s="349"/>
      <c r="L27" s="350"/>
      <c r="M27" s="352"/>
      <c r="N27" s="339"/>
      <c r="O27" s="340"/>
      <c r="P27" s="28"/>
      <c r="Q27" s="28"/>
      <c r="R27" s="28"/>
      <c r="S27" s="28"/>
      <c r="T27" s="28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20" ht="16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N28" s="30"/>
      <c r="O28" s="30"/>
      <c r="P28" s="30"/>
      <c r="Q28" s="30"/>
      <c r="R28" s="30"/>
      <c r="S28" s="30"/>
      <c r="T28" s="30"/>
    </row>
    <row r="29" spans="1:20" ht="13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ht="13.5" customHeight="1"/>
    <row r="33" ht="12.75" customHeight="1"/>
    <row r="34" ht="12.75" customHeight="1"/>
    <row r="35" ht="13.5" customHeight="1"/>
    <row r="36" ht="12.75" customHeight="1"/>
    <row r="37" ht="12.75" customHeight="1"/>
    <row r="38" ht="13.5" customHeight="1"/>
    <row r="39" ht="12.75" customHeight="1"/>
    <row r="40" ht="12.75" customHeight="1"/>
    <row r="41" ht="13.5" customHeight="1"/>
    <row r="42" ht="12.75" customHeight="1"/>
    <row r="43" ht="12.75" customHeight="1"/>
    <row r="44" ht="13.5" customHeight="1"/>
  </sheetData>
  <sheetProtection/>
  <protectedRanges>
    <protectedRange sqref="M2:O2 A6:C23 E6:E23 G6:G23 I6:I23 K6:K23" name="Tartom?ny1"/>
  </protectedRanges>
  <mergeCells count="220">
    <mergeCell ref="B26:B27"/>
    <mergeCell ref="C26:E27"/>
    <mergeCell ref="F26:F27"/>
    <mergeCell ref="G26:L27"/>
    <mergeCell ref="M26:M27"/>
    <mergeCell ref="AE21:AE23"/>
    <mergeCell ref="Z21:Z23"/>
    <mergeCell ref="AA21:AA23"/>
    <mergeCell ref="AB21:AB23"/>
    <mergeCell ref="AC21:AC23"/>
    <mergeCell ref="AF21:AF23"/>
    <mergeCell ref="AG21:AG23"/>
    <mergeCell ref="AH21:AH23"/>
    <mergeCell ref="A24:H25"/>
    <mergeCell ref="K24:K25"/>
    <mergeCell ref="L24:L25"/>
    <mergeCell ref="M24:M25"/>
    <mergeCell ref="N24:O27"/>
    <mergeCell ref="A26:A27"/>
    <mergeCell ref="Y21:Y23"/>
    <mergeCell ref="AD21:AD23"/>
    <mergeCell ref="S21:S23"/>
    <mergeCell ref="T21:T23"/>
    <mergeCell ref="U21:U23"/>
    <mergeCell ref="V21:V23"/>
    <mergeCell ref="W21:W23"/>
    <mergeCell ref="X21:X23"/>
    <mergeCell ref="M21:M23"/>
    <mergeCell ref="N21:N23"/>
    <mergeCell ref="O21:O23"/>
    <mergeCell ref="P21:P23"/>
    <mergeCell ref="Q21:Q23"/>
    <mergeCell ref="R21:R23"/>
    <mergeCell ref="AH18:AH20"/>
    <mergeCell ref="A21:A23"/>
    <mergeCell ref="B21:B23"/>
    <mergeCell ref="C21:C23"/>
    <mergeCell ref="D21:D23"/>
    <mergeCell ref="F21:F23"/>
    <mergeCell ref="H21:H23"/>
    <mergeCell ref="J21:J23"/>
    <mergeCell ref="K21:K23"/>
    <mergeCell ref="L21:L23"/>
    <mergeCell ref="AB18:AB20"/>
    <mergeCell ref="AC18:AC20"/>
    <mergeCell ref="AD18:AD20"/>
    <mergeCell ref="AE18:AE20"/>
    <mergeCell ref="AF18:AF20"/>
    <mergeCell ref="AG18:AG20"/>
    <mergeCell ref="V18:V20"/>
    <mergeCell ref="W18:W20"/>
    <mergeCell ref="X18:X20"/>
    <mergeCell ref="Y18:Y20"/>
    <mergeCell ref="Z18:Z20"/>
    <mergeCell ref="AA18:AA20"/>
    <mergeCell ref="P18:P20"/>
    <mergeCell ref="Q18:Q20"/>
    <mergeCell ref="R18:R20"/>
    <mergeCell ref="S18:S20"/>
    <mergeCell ref="T18:T20"/>
    <mergeCell ref="U18:U20"/>
    <mergeCell ref="J18:J20"/>
    <mergeCell ref="K18:K20"/>
    <mergeCell ref="L18:L20"/>
    <mergeCell ref="M18:M20"/>
    <mergeCell ref="N18:N20"/>
    <mergeCell ref="O18:O20"/>
    <mergeCell ref="AE15:AE17"/>
    <mergeCell ref="AF15:AF17"/>
    <mergeCell ref="AG15:AG17"/>
    <mergeCell ref="AH15:AH17"/>
    <mergeCell ref="A18:A20"/>
    <mergeCell ref="B18:B20"/>
    <mergeCell ref="C18:C20"/>
    <mergeCell ref="D18:D20"/>
    <mergeCell ref="F18:F20"/>
    <mergeCell ref="H18:H20"/>
    <mergeCell ref="Y15:Y17"/>
    <mergeCell ref="Z15:Z17"/>
    <mergeCell ref="AA15:AA17"/>
    <mergeCell ref="AB15:AB17"/>
    <mergeCell ref="AC15:AC17"/>
    <mergeCell ref="AD15:AD17"/>
    <mergeCell ref="S15:S17"/>
    <mergeCell ref="T15:T17"/>
    <mergeCell ref="U15:U17"/>
    <mergeCell ref="V15:V17"/>
    <mergeCell ref="W15:W17"/>
    <mergeCell ref="X15:X17"/>
    <mergeCell ref="M15:M17"/>
    <mergeCell ref="N15:N17"/>
    <mergeCell ref="O15:O17"/>
    <mergeCell ref="P15:P17"/>
    <mergeCell ref="Q15:Q17"/>
    <mergeCell ref="R15:R17"/>
    <mergeCell ref="AH12:AH14"/>
    <mergeCell ref="A15:A17"/>
    <mergeCell ref="B15:B17"/>
    <mergeCell ref="C15:C17"/>
    <mergeCell ref="D15:D17"/>
    <mergeCell ref="F15:F17"/>
    <mergeCell ref="H15:H17"/>
    <mergeCell ref="J15:J17"/>
    <mergeCell ref="K15:K17"/>
    <mergeCell ref="L15:L17"/>
    <mergeCell ref="AB12:AB14"/>
    <mergeCell ref="AC12:AC14"/>
    <mergeCell ref="AD12:AD14"/>
    <mergeCell ref="AE12:AE14"/>
    <mergeCell ref="AF12:AF14"/>
    <mergeCell ref="AG12:AG14"/>
    <mergeCell ref="V12:V14"/>
    <mergeCell ref="W12:W14"/>
    <mergeCell ref="X12:X14"/>
    <mergeCell ref="Y12:Y14"/>
    <mergeCell ref="Z12:Z14"/>
    <mergeCell ref="AA12:AA14"/>
    <mergeCell ref="P12:P14"/>
    <mergeCell ref="Q12:Q14"/>
    <mergeCell ref="R12:R14"/>
    <mergeCell ref="S12:S14"/>
    <mergeCell ref="T12:T14"/>
    <mergeCell ref="U12:U14"/>
    <mergeCell ref="J12:J14"/>
    <mergeCell ref="K12:K14"/>
    <mergeCell ref="L12:L14"/>
    <mergeCell ref="M12:M14"/>
    <mergeCell ref="N12:N14"/>
    <mergeCell ref="O12:O14"/>
    <mergeCell ref="AE9:AE11"/>
    <mergeCell ref="AF9:AF11"/>
    <mergeCell ref="AG9:AG11"/>
    <mergeCell ref="AH9:AH11"/>
    <mergeCell ref="A12:A14"/>
    <mergeCell ref="B12:B14"/>
    <mergeCell ref="C12:C14"/>
    <mergeCell ref="D12:D14"/>
    <mergeCell ref="F12:F14"/>
    <mergeCell ref="H12:H14"/>
    <mergeCell ref="Y9:Y11"/>
    <mergeCell ref="Z9:Z11"/>
    <mergeCell ref="AA9:AA11"/>
    <mergeCell ref="AB9:AB11"/>
    <mergeCell ref="AC9:AC11"/>
    <mergeCell ref="AD9:AD11"/>
    <mergeCell ref="S9:S11"/>
    <mergeCell ref="T9:T11"/>
    <mergeCell ref="U9:U11"/>
    <mergeCell ref="V9:V11"/>
    <mergeCell ref="W9:W11"/>
    <mergeCell ref="X9:X11"/>
    <mergeCell ref="M9:M11"/>
    <mergeCell ref="N9:N11"/>
    <mergeCell ref="O9:O11"/>
    <mergeCell ref="P9:P11"/>
    <mergeCell ref="Q9:Q11"/>
    <mergeCell ref="R9:R11"/>
    <mergeCell ref="AH6:AH8"/>
    <mergeCell ref="A9:A11"/>
    <mergeCell ref="B9:B11"/>
    <mergeCell ref="C9:C11"/>
    <mergeCell ref="D9:D11"/>
    <mergeCell ref="F9:F11"/>
    <mergeCell ref="H9:H11"/>
    <mergeCell ref="J9:J11"/>
    <mergeCell ref="K9:K11"/>
    <mergeCell ref="L9:L11"/>
    <mergeCell ref="AB6:AB8"/>
    <mergeCell ref="AC6:AC8"/>
    <mergeCell ref="AD6:AD8"/>
    <mergeCell ref="AE6:AE8"/>
    <mergeCell ref="AF6:AF8"/>
    <mergeCell ref="AG6:AG8"/>
    <mergeCell ref="V6:V8"/>
    <mergeCell ref="W6:W8"/>
    <mergeCell ref="X6:X8"/>
    <mergeCell ref="Y6:Y8"/>
    <mergeCell ref="Z6:Z8"/>
    <mergeCell ref="AA6:AA8"/>
    <mergeCell ref="P6:P8"/>
    <mergeCell ref="Q6:Q8"/>
    <mergeCell ref="R6:R8"/>
    <mergeCell ref="S6:S8"/>
    <mergeCell ref="T6:T8"/>
    <mergeCell ref="U6:U8"/>
    <mergeCell ref="J6:J8"/>
    <mergeCell ref="K6:K8"/>
    <mergeCell ref="L6:L8"/>
    <mergeCell ref="M6:M8"/>
    <mergeCell ref="N6:N8"/>
    <mergeCell ref="O6:O8"/>
    <mergeCell ref="AC4:AC5"/>
    <mergeCell ref="AD4:AD5"/>
    <mergeCell ref="AE4:AE5"/>
    <mergeCell ref="AF4:AF5"/>
    <mergeCell ref="A6:A8"/>
    <mergeCell ref="B6:B8"/>
    <mergeCell ref="C6:C8"/>
    <mergeCell ref="D6:D8"/>
    <mergeCell ref="F6:F8"/>
    <mergeCell ref="H6:H8"/>
    <mergeCell ref="K4:L4"/>
    <mergeCell ref="M4:M5"/>
    <mergeCell ref="N4:N5"/>
    <mergeCell ref="O4:O5"/>
    <mergeCell ref="AA4:AA5"/>
    <mergeCell ref="AB4:AB5"/>
    <mergeCell ref="A4:A5"/>
    <mergeCell ref="B4:B5"/>
    <mergeCell ref="C4:D4"/>
    <mergeCell ref="E4:F4"/>
    <mergeCell ref="G4:H4"/>
    <mergeCell ref="I4:J4"/>
    <mergeCell ref="A1:N1"/>
    <mergeCell ref="B2:D3"/>
    <mergeCell ref="E2:L3"/>
    <mergeCell ref="M2:O2"/>
    <mergeCell ref="U2:W2"/>
    <mergeCell ref="M3:O3"/>
    <mergeCell ref="V3:A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L31"/>
  <sheetViews>
    <sheetView zoomScale="75" zoomScaleNormal="75" zoomScalePageLayoutView="0" workbookViewId="0" topLeftCell="A1">
      <selection activeCell="O6" sqref="O6:O23"/>
    </sheetView>
  </sheetViews>
  <sheetFormatPr defaultColWidth="9.140625" defaultRowHeight="12.75"/>
  <cols>
    <col min="1" max="1" width="22.421875" style="2" customWidth="1"/>
    <col min="2" max="2" width="9.00390625" style="2" customWidth="1"/>
    <col min="3" max="3" width="8.28125" style="2" bestFit="1" customWidth="1"/>
    <col min="4" max="4" width="8.7109375" style="2" customWidth="1"/>
    <col min="5" max="5" width="7.7109375" style="2" customWidth="1"/>
    <col min="6" max="6" width="6.8515625" style="2" bestFit="1" customWidth="1"/>
    <col min="7" max="7" width="9.421875" style="2" customWidth="1"/>
    <col min="8" max="8" width="7.28125" style="2" customWidth="1"/>
    <col min="9" max="9" width="8.28125" style="2" bestFit="1" customWidth="1"/>
    <col min="10" max="10" width="7.28125" style="2" customWidth="1"/>
    <col min="11" max="11" width="12.57421875" style="2" bestFit="1" customWidth="1"/>
    <col min="12" max="12" width="7.00390625" style="2" customWidth="1"/>
    <col min="13" max="13" width="12.28125" style="2" customWidth="1"/>
    <col min="14" max="14" width="6.8515625" style="2" customWidth="1"/>
    <col min="15" max="15" width="9.57421875" style="2" customWidth="1"/>
    <col min="16" max="20" width="9.57421875" style="2" hidden="1" customWidth="1"/>
    <col min="21" max="21" width="10.140625" style="2" hidden="1" customWidth="1"/>
    <col min="22" max="22" width="4.7109375" style="2" hidden="1" customWidth="1"/>
    <col min="23" max="30" width="5.140625" style="2" hidden="1" customWidth="1"/>
    <col min="31" max="31" width="4.7109375" style="2" hidden="1" customWidth="1"/>
    <col min="32" max="32" width="18.00390625" style="2" hidden="1" customWidth="1"/>
    <col min="33" max="33" width="28.421875" style="2" hidden="1" customWidth="1"/>
    <col min="34" max="34" width="25.140625" style="2" hidden="1" customWidth="1"/>
    <col min="35" max="16384" width="9.140625" style="2" customWidth="1"/>
  </cols>
  <sheetData>
    <row r="1" spans="1:32" ht="27.75" customHeight="1" thickBot="1">
      <c r="A1" s="298" t="e">
        <f>#REF!</f>
        <v>#REF!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3">
        <f>IF(M2="","",#REF!)</f>
      </c>
      <c r="P1" s="15"/>
      <c r="Q1" s="15"/>
      <c r="R1" s="15"/>
      <c r="S1" s="15"/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38.25" customHeight="1" thickBot="1">
      <c r="A2" s="46" t="e">
        <f>IF(A3=1,"Fiú",IF(A3=2,"Leány",""))</f>
        <v>#REF!</v>
      </c>
      <c r="B2" s="300" t="s">
        <v>44</v>
      </c>
      <c r="C2" s="301"/>
      <c r="D2" s="302"/>
      <c r="E2" s="303" t="s">
        <v>0</v>
      </c>
      <c r="F2" s="303"/>
      <c r="G2" s="303"/>
      <c r="H2" s="303"/>
      <c r="I2" s="303"/>
      <c r="J2" s="303"/>
      <c r="K2" s="303"/>
      <c r="L2" s="304"/>
      <c r="M2" s="305"/>
      <c r="N2" s="306"/>
      <c r="O2" s="307"/>
      <c r="P2" s="17"/>
      <c r="Q2" s="17"/>
      <c r="R2" s="17"/>
      <c r="S2" s="17"/>
      <c r="T2" s="17"/>
      <c r="U2" s="242"/>
      <c r="V2" s="242"/>
      <c r="W2" s="242"/>
      <c r="X2" s="18"/>
      <c r="Y2" s="18"/>
      <c r="Z2" s="18"/>
      <c r="AA2" s="18"/>
      <c r="AB2" s="18"/>
      <c r="AC2" s="18"/>
      <c r="AD2" s="18"/>
      <c r="AE2" s="18"/>
      <c r="AF2" s="18"/>
    </row>
    <row r="3" spans="1:32" ht="12" customHeight="1" thickBot="1">
      <c r="A3" s="14" t="e">
        <f>#REF!</f>
        <v>#REF!</v>
      </c>
      <c r="B3" s="254"/>
      <c r="C3" s="255"/>
      <c r="D3" s="256"/>
      <c r="E3" s="259"/>
      <c r="F3" s="259"/>
      <c r="G3" s="259"/>
      <c r="H3" s="259"/>
      <c r="I3" s="259"/>
      <c r="J3" s="259"/>
      <c r="K3" s="259"/>
      <c r="L3" s="260"/>
      <c r="M3" s="308" t="s">
        <v>37</v>
      </c>
      <c r="N3" s="309"/>
      <c r="O3" s="310"/>
      <c r="P3" s="19"/>
      <c r="Q3" s="19"/>
      <c r="R3" s="19"/>
      <c r="S3" s="19"/>
      <c r="T3" s="19"/>
      <c r="U3" s="20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</row>
    <row r="4" spans="1:34" ht="34.5" customHeight="1" thickBot="1">
      <c r="A4" s="272" t="s">
        <v>1</v>
      </c>
      <c r="B4" s="311" t="s">
        <v>2</v>
      </c>
      <c r="C4" s="312" t="s">
        <v>8</v>
      </c>
      <c r="D4" s="313"/>
      <c r="E4" s="274" t="s">
        <v>5</v>
      </c>
      <c r="F4" s="275"/>
      <c r="G4" s="276" t="s">
        <v>6</v>
      </c>
      <c r="H4" s="277"/>
      <c r="I4" s="279" t="s">
        <v>45</v>
      </c>
      <c r="J4" s="280"/>
      <c r="K4" s="245" t="s">
        <v>47</v>
      </c>
      <c r="L4" s="246"/>
      <c r="M4" s="247" t="s">
        <v>7</v>
      </c>
      <c r="N4" s="270" t="s">
        <v>25</v>
      </c>
      <c r="O4" s="249" t="s">
        <v>24</v>
      </c>
      <c r="P4" s="21"/>
      <c r="Q4" s="21"/>
      <c r="R4" s="21"/>
      <c r="S4" s="21"/>
      <c r="T4" s="21"/>
      <c r="U4" s="21"/>
      <c r="V4" s="22">
        <v>100</v>
      </c>
      <c r="W4" s="22" t="s">
        <v>42</v>
      </c>
      <c r="X4" s="22" t="s">
        <v>43</v>
      </c>
      <c r="Y4" s="22" t="s">
        <v>48</v>
      </c>
      <c r="Z4" s="22">
        <v>800</v>
      </c>
      <c r="AA4" s="240"/>
      <c r="AB4" s="240"/>
      <c r="AC4" s="240"/>
      <c r="AD4" s="240"/>
      <c r="AE4" s="240"/>
      <c r="AF4" s="240"/>
      <c r="AG4" s="25"/>
      <c r="AH4" s="25"/>
    </row>
    <row r="5" spans="1:34" ht="25.5" customHeight="1" thickBot="1">
      <c r="A5" s="273"/>
      <c r="B5" s="248"/>
      <c r="C5" s="48" t="s">
        <v>51</v>
      </c>
      <c r="D5" s="45" t="s">
        <v>4</v>
      </c>
      <c r="E5" s="48" t="s">
        <v>46</v>
      </c>
      <c r="F5" s="45" t="s">
        <v>4</v>
      </c>
      <c r="G5" s="48" t="s">
        <v>52</v>
      </c>
      <c r="H5" s="45" t="s">
        <v>4</v>
      </c>
      <c r="I5" s="48" t="s">
        <v>52</v>
      </c>
      <c r="J5" s="45" t="s">
        <v>4</v>
      </c>
      <c r="K5" s="48" t="s">
        <v>50</v>
      </c>
      <c r="L5" s="45" t="s">
        <v>4</v>
      </c>
      <c r="M5" s="248"/>
      <c r="N5" s="271"/>
      <c r="O5" s="250"/>
      <c r="P5" s="26"/>
      <c r="Q5" s="26"/>
      <c r="R5" s="26"/>
      <c r="S5" s="26"/>
      <c r="T5" s="26"/>
      <c r="U5" s="26"/>
      <c r="V5" s="22">
        <v>100</v>
      </c>
      <c r="W5" s="22" t="s">
        <v>42</v>
      </c>
      <c r="X5" s="22" t="s">
        <v>43</v>
      </c>
      <c r="Y5" s="22" t="s">
        <v>48</v>
      </c>
      <c r="Z5" s="22">
        <v>800</v>
      </c>
      <c r="AA5" s="241"/>
      <c r="AB5" s="241"/>
      <c r="AC5" s="241"/>
      <c r="AD5" s="241"/>
      <c r="AE5" s="241"/>
      <c r="AF5" s="241"/>
      <c r="AG5" s="27"/>
      <c r="AH5" s="27"/>
    </row>
    <row r="6" spans="1:34" ht="18" customHeight="1">
      <c r="A6" s="217"/>
      <c r="B6" s="219"/>
      <c r="C6" s="244"/>
      <c r="D6" s="314" t="e">
        <f>IF($A$3="","",IF(A6="","",IF(C6="",0,IF(C6=0,0,IF($A$3=1,LOOKUP(C6,segéd!$G$4:$G$604,segéd!$A$4:$A$604),IF($A$3=2,LOOKUP(C6,segéd!$AE$4:$AE$604,segéd!$Y$4:$Y$604)))))))</f>
        <v>#REF!</v>
      </c>
      <c r="E6" s="39"/>
      <c r="F6" s="314" t="e">
        <f>IF($A$3="","",IF(A6="","",IF(SUM(E6:E8)=0,0,IF($A$2="fiú",LOOKUP(LARGE(E6:E8,1),segéd!$Q$3:$Q$604,segéd!$U$3:$U$304),IF($A$2="leány",LOOKUP(LARGE(E6:E8,1),segéd!$V$3:$V$304,segéd!$U$3:$U$304))))))</f>
        <v>#REF!</v>
      </c>
      <c r="G6" s="42"/>
      <c r="H6" s="314" t="e">
        <f>IF($A$3="","",IF(A6="","",IF(SUM(G6:G8)=0,0,IF($A$2="leány",LOOKUP(LARGE(G6:G8,1),segéd!$X$3:$X$304,segéd!$U$3:$U$304),IF($A$2="fiú",LOOKUP(LARGE(G6:G8,1),segéd!$T$3:$T$304,segéd!$U$3:$U$304))))))</f>
        <v>#REF!</v>
      </c>
      <c r="I6" s="42"/>
      <c r="J6" s="314" t="e">
        <f>IF($A$3="","",IF(A6="","",IF(SUM(I6:I8)=0,0,IF($A$2="leány",LOOKUP(LARGE(I6:I8,1),segéd!$W$3:$W$304,segéd!$U$3:$U$304),IF($A$2="fiú",LOOKUP(LARGE(I6:I8,1),segéd!$S$3:$S$304,segéd!$U$3:$U$304))))))</f>
        <v>#REF!</v>
      </c>
      <c r="K6" s="231"/>
      <c r="L6" s="319" t="e">
        <f>IF($A$3="","",IF(A6="","",IF(K6="",0,IF(K6=0,0,IF($A$2="fiú",LOOKUP(K6,segéd!$K$3:$K$604,segéd!$A$3:$A$604),IF($A$2="leány",LOOKUP(K6,segéd!$AI$3:$AI$604,segéd!$Y$3:$Y$604)))))))</f>
        <v>#REF!</v>
      </c>
      <c r="M6" s="233">
        <f>IF(A6="","",IF(SUM(P6:T8)=0,0,SUM(P6:T8)))</f>
      </c>
      <c r="N6" s="236">
        <f>IF(M6="","",RANK(AH6,$AH$6:$AH$23))</f>
      </c>
      <c r="O6" s="238"/>
      <c r="P6" s="213" t="e">
        <f>IF(D6="",0,D6)</f>
        <v>#REF!</v>
      </c>
      <c r="Q6" s="213" t="e">
        <f>IF(F6="",0,F6)</f>
        <v>#REF!</v>
      </c>
      <c r="R6" s="213" t="e">
        <f>IF(H6="",0,H6)</f>
        <v>#REF!</v>
      </c>
      <c r="S6" s="213" t="e">
        <f>IF(J6="",0,J6)</f>
        <v>#REF!</v>
      </c>
      <c r="T6" s="213" t="e">
        <f>IF(L6="",0,L6)</f>
        <v>#REF!</v>
      </c>
      <c r="U6" s="213">
        <f>IF(A6="",0,M6)</f>
        <v>0</v>
      </c>
      <c r="V6" s="201">
        <f>IF(M6="","",RANK(D6,$D$6:$D$23))</f>
      </c>
      <c r="W6" s="201">
        <f>IF(M6="","",RANK(F6,$F$6:$F$23))</f>
      </c>
      <c r="X6" s="201">
        <f>IF(M6="","",RANK(H6,$H$6:$H$23))</f>
      </c>
      <c r="Y6" s="201">
        <f>IF(M6="","",RANK(J6,$J$6:$J$23))</f>
      </c>
      <c r="Z6" s="201">
        <f>IF(M6="","",RANK(L6,$L$6:$L$23))</f>
      </c>
      <c r="AA6" s="204">
        <f>COUNTIF($V6:$Z8,1)</f>
        <v>0</v>
      </c>
      <c r="AB6" s="204">
        <f>COUNTIF($V6:$Z8,2)</f>
        <v>0</v>
      </c>
      <c r="AC6" s="204">
        <f>COUNTIF($V6:$Z8,3)</f>
        <v>0</v>
      </c>
      <c r="AD6" s="204">
        <f>COUNTIF($V6:$Z8,4)</f>
        <v>0</v>
      </c>
      <c r="AE6" s="204">
        <f>COUNTIF($V6:$Z8,5)</f>
        <v>0</v>
      </c>
      <c r="AF6" s="204">
        <f>COUNTIF($V6:$Z8,6)</f>
        <v>0</v>
      </c>
      <c r="AG6" s="207">
        <f>(AF6+AE6*10+AD6*100+AC6*1000+AB6*10000+AA6*100000)/10000000</f>
        <v>0</v>
      </c>
      <c r="AH6" s="210">
        <f>IF(A6="","",U6+AG6)</f>
      </c>
    </row>
    <row r="7" spans="1:34" ht="18" customHeight="1">
      <c r="A7" s="217"/>
      <c r="B7" s="220"/>
      <c r="C7" s="223"/>
      <c r="D7" s="315"/>
      <c r="E7" s="37"/>
      <c r="F7" s="317"/>
      <c r="G7" s="40"/>
      <c r="H7" s="317"/>
      <c r="I7" s="40"/>
      <c r="J7" s="317"/>
      <c r="K7" s="231"/>
      <c r="L7" s="319"/>
      <c r="M7" s="234"/>
      <c r="N7" s="236"/>
      <c r="O7" s="238"/>
      <c r="P7" s="214"/>
      <c r="Q7" s="214"/>
      <c r="R7" s="214"/>
      <c r="S7" s="214"/>
      <c r="T7" s="214"/>
      <c r="U7" s="214"/>
      <c r="V7" s="202"/>
      <c r="W7" s="202"/>
      <c r="X7" s="202"/>
      <c r="Y7" s="202"/>
      <c r="Z7" s="202"/>
      <c r="AA7" s="205"/>
      <c r="AB7" s="205"/>
      <c r="AC7" s="205"/>
      <c r="AD7" s="205"/>
      <c r="AE7" s="205"/>
      <c r="AF7" s="205"/>
      <c r="AG7" s="208"/>
      <c r="AH7" s="211"/>
    </row>
    <row r="8" spans="1:34" ht="18" customHeight="1" thickBot="1">
      <c r="A8" s="218"/>
      <c r="B8" s="221"/>
      <c r="C8" s="224"/>
      <c r="D8" s="316"/>
      <c r="E8" s="38"/>
      <c r="F8" s="318"/>
      <c r="G8" s="41"/>
      <c r="H8" s="318"/>
      <c r="I8" s="41"/>
      <c r="J8" s="318"/>
      <c r="K8" s="232"/>
      <c r="L8" s="320"/>
      <c r="M8" s="235"/>
      <c r="N8" s="237"/>
      <c r="O8" s="239"/>
      <c r="P8" s="215"/>
      <c r="Q8" s="215"/>
      <c r="R8" s="215"/>
      <c r="S8" s="215"/>
      <c r="T8" s="215"/>
      <c r="U8" s="215"/>
      <c r="V8" s="203"/>
      <c r="W8" s="203"/>
      <c r="X8" s="203"/>
      <c r="Y8" s="203"/>
      <c r="Z8" s="203"/>
      <c r="AA8" s="206"/>
      <c r="AB8" s="206"/>
      <c r="AC8" s="206"/>
      <c r="AD8" s="206"/>
      <c r="AE8" s="206"/>
      <c r="AF8" s="206"/>
      <c r="AG8" s="209"/>
      <c r="AH8" s="212"/>
    </row>
    <row r="9" spans="1:37" ht="18" customHeight="1">
      <c r="A9" s="216"/>
      <c r="B9" s="219"/>
      <c r="C9" s="222"/>
      <c r="D9" s="314" t="e">
        <f>IF($A$3="","",IF(A9="","",IF(C9="",0,IF(C9=0,0,IF($A$3=1,LOOKUP(C9,segéd!$G$4:$G$604,segéd!$A$4:$A$604),IF($A$3=2,LOOKUP(C9,segéd!$AE$4:$AE$604,segéd!$Y$4:$Y$604)))))))</f>
        <v>#REF!</v>
      </c>
      <c r="E9" s="39"/>
      <c r="F9" s="321" t="e">
        <f>IF($A$3="","",IF(A9="","",IF(SUM(E9:E11)=0,0,IF($A$2="fiú",LOOKUP(LARGE(E9:E11,1),segéd!$Q$3:$Q$604,segéd!$U$3:$U$304),IF($A$2="leány",LOOKUP(LARGE(E9:E11,1),segéd!$V$3:$V$304,segéd!$U$3:$U$304))))))</f>
        <v>#REF!</v>
      </c>
      <c r="G9" s="42"/>
      <c r="H9" s="321" t="e">
        <f>IF($A$3="","",IF(A9="","",IF(SUM(G9:G11)=0,0,IF($A$2="leány",LOOKUP(LARGE(G9:G11,1),segéd!$X$3:$X$304,segéd!$U$3:$U$304),IF($A$2="fiú",LOOKUP(LARGE(G9:G11,1),segéd!$T$3:$T$304,segéd!$U$3:$U$304))))))</f>
        <v>#REF!</v>
      </c>
      <c r="I9" s="42"/>
      <c r="J9" s="321" t="e">
        <f>IF($A$3="","",IF(A9="","",IF(SUM(I9:I11)=0,0,IF($A$2="leány",LOOKUP(LARGE(I9:I11,1),segéd!$W$3:$W$304,segéd!$U$3:$U$304),IF($A$2="fiú",LOOKUP(LARGE(I9:I11,1),segéd!$S$3:$S$304,segéd!$U$3:$U$304))))))</f>
        <v>#REF!</v>
      </c>
      <c r="K9" s="230"/>
      <c r="L9" s="322" t="e">
        <f>IF($A$3="","",IF(A9="","",IF(K9="",0,IF(K9=0,0,IF($A$2="fiú",LOOKUP(K9,segéd!$K$3:$K$604,segéd!$A$3:$A$604),IF($A$2="leány",LOOKUP(K9,segéd!$AI$3:$AI$604,segéd!$Y$3:$Y$604)))))))</f>
        <v>#REF!</v>
      </c>
      <c r="M9" s="323">
        <f>IF(A9="","",IF(SUM(P9:T11)=0,0,SUM(P9:T11)))</f>
      </c>
      <c r="N9" s="236">
        <f>IF(M9="","",RANK(AH9,$AH$6:$AH$23))</f>
      </c>
      <c r="O9" s="278"/>
      <c r="P9" s="213" t="e">
        <f>IF(D9="",0,D9)</f>
        <v>#REF!</v>
      </c>
      <c r="Q9" s="213" t="e">
        <f>IF(F9="",0,F9)</f>
        <v>#REF!</v>
      </c>
      <c r="R9" s="213" t="e">
        <f>IF(H9="",0,H9)</f>
        <v>#REF!</v>
      </c>
      <c r="S9" s="213" t="e">
        <f>IF(J9="",0,J9)</f>
        <v>#REF!</v>
      </c>
      <c r="T9" s="213" t="e">
        <f>IF(L9="",0,L9)</f>
        <v>#REF!</v>
      </c>
      <c r="U9" s="213">
        <f>IF(A9="",0,M9)</f>
        <v>0</v>
      </c>
      <c r="V9" s="201">
        <f>IF(M9="","",RANK(D9,$D$6:$D$23))</f>
      </c>
      <c r="W9" s="201">
        <f>IF(M9="","",RANK(F9,$F$6:$F$23))</f>
      </c>
      <c r="X9" s="201">
        <f>IF(M9="","",RANK(H9,$H$6:$H$23))</f>
      </c>
      <c r="Y9" s="201">
        <f>IF(M9="","",RANK(J9,$J$6:$J$23))</f>
      </c>
      <c r="Z9" s="201">
        <f>IF(M9="","",RANK(L9,$L$6:$L$23))</f>
      </c>
      <c r="AA9" s="204">
        <f>COUNTIF($V9:$Z11,1)</f>
        <v>0</v>
      </c>
      <c r="AB9" s="204">
        <f>COUNTIF($V9:$Z11,2)</f>
        <v>0</v>
      </c>
      <c r="AC9" s="204">
        <f>COUNTIF($V9:$Z11,3)</f>
        <v>0</v>
      </c>
      <c r="AD9" s="204">
        <f>COUNTIF($V9:$Z11,4)</f>
        <v>0</v>
      </c>
      <c r="AE9" s="204">
        <f>COUNTIF($V9:$Z11,5)</f>
        <v>0</v>
      </c>
      <c r="AF9" s="204">
        <f>COUNTIF($V9:$Z11,6)</f>
        <v>0</v>
      </c>
      <c r="AG9" s="207">
        <f>(AF9+AE9*10+AD9*100+AC9*1000+AB9*10000+AA9*100000)/10000000</f>
        <v>0</v>
      </c>
      <c r="AH9" s="210">
        <f>IF(A9="","",U9+AG9)</f>
      </c>
      <c r="AK9" s="156"/>
    </row>
    <row r="10" spans="1:34" ht="18" customHeight="1">
      <c r="A10" s="217"/>
      <c r="B10" s="220"/>
      <c r="C10" s="223"/>
      <c r="D10" s="315"/>
      <c r="E10" s="37"/>
      <c r="F10" s="317"/>
      <c r="G10" s="40"/>
      <c r="H10" s="317"/>
      <c r="I10" s="40"/>
      <c r="J10" s="317"/>
      <c r="K10" s="231"/>
      <c r="L10" s="319"/>
      <c r="M10" s="234"/>
      <c r="N10" s="236"/>
      <c r="O10" s="238"/>
      <c r="P10" s="214"/>
      <c r="Q10" s="214"/>
      <c r="R10" s="214"/>
      <c r="S10" s="214"/>
      <c r="T10" s="214"/>
      <c r="U10" s="214"/>
      <c r="V10" s="202"/>
      <c r="W10" s="202"/>
      <c r="X10" s="202"/>
      <c r="Y10" s="202"/>
      <c r="Z10" s="202"/>
      <c r="AA10" s="205"/>
      <c r="AB10" s="205"/>
      <c r="AC10" s="205"/>
      <c r="AD10" s="205"/>
      <c r="AE10" s="205"/>
      <c r="AF10" s="205"/>
      <c r="AG10" s="208"/>
      <c r="AH10" s="211"/>
    </row>
    <row r="11" spans="1:34" ht="18" customHeight="1" thickBot="1">
      <c r="A11" s="218"/>
      <c r="B11" s="221"/>
      <c r="C11" s="224"/>
      <c r="D11" s="316"/>
      <c r="E11" s="38"/>
      <c r="F11" s="318"/>
      <c r="G11" s="41"/>
      <c r="H11" s="318"/>
      <c r="I11" s="41"/>
      <c r="J11" s="318"/>
      <c r="K11" s="232"/>
      <c r="L11" s="320"/>
      <c r="M11" s="235"/>
      <c r="N11" s="237"/>
      <c r="O11" s="239"/>
      <c r="P11" s="215"/>
      <c r="Q11" s="215"/>
      <c r="R11" s="215"/>
      <c r="S11" s="215"/>
      <c r="T11" s="215"/>
      <c r="U11" s="215"/>
      <c r="V11" s="203"/>
      <c r="W11" s="203"/>
      <c r="X11" s="203"/>
      <c r="Y11" s="203"/>
      <c r="Z11" s="203"/>
      <c r="AA11" s="206"/>
      <c r="AB11" s="206"/>
      <c r="AC11" s="206"/>
      <c r="AD11" s="206"/>
      <c r="AE11" s="206"/>
      <c r="AF11" s="206"/>
      <c r="AG11" s="209"/>
      <c r="AH11" s="212"/>
    </row>
    <row r="12" spans="1:34" ht="21" customHeight="1">
      <c r="A12" s="216"/>
      <c r="B12" s="219"/>
      <c r="C12" s="222"/>
      <c r="D12" s="314" t="e">
        <f>IF($A$3="","",IF(A12="","",IF(C12="",0,IF(C12=0,0,IF($A$3=1,LOOKUP(C12,segéd!$G$4:$G$604,segéd!$A$4:$A$604),IF($A$3=2,LOOKUP(C12,segéd!$AE$4:$AE$604,segéd!$Y$4:$Y$604)))))))</f>
        <v>#REF!</v>
      </c>
      <c r="E12" s="39"/>
      <c r="F12" s="321" t="e">
        <f>IF($A$3="","",IF(A12="","",IF(SUM(E12:E14)=0,0,IF($A$2="fiú",LOOKUP(LARGE(E12:E14,1),segéd!$Q$3:$Q$604,segéd!$U$3:$U$304),IF($A$2="leány",LOOKUP(LARGE(E12:E14,1),segéd!$V$3:$V$304,segéd!$U$3:$U$304))))))</f>
        <v>#REF!</v>
      </c>
      <c r="G12" s="42"/>
      <c r="H12" s="321" t="e">
        <f>IF($A$3="","",IF(A12="","",IF(SUM(G12:G14)=0,0,IF($A$2="leány",LOOKUP(LARGE(G12:G14,1),segéd!$X$3:$X$304,segéd!$U$3:$U$304),IF($A$2="fiú",LOOKUP(LARGE(G12:G14,1),segéd!$T$3:$T$304,segéd!$U$3:$U$304))))))</f>
        <v>#REF!</v>
      </c>
      <c r="I12" s="42"/>
      <c r="J12" s="321" t="e">
        <f>IF($A$3="","",IF(A12="","",IF(SUM(I12:I14)=0,0,IF($A$2="leány",LOOKUP(LARGE(I12:I14,1),segéd!$W$3:$W$304,segéd!$U$3:$U$304),IF($A$2="fiú",LOOKUP(LARGE(I12:I14,1),segéd!$S$3:$S$304,segéd!$U$3:$U$304))))))</f>
        <v>#REF!</v>
      </c>
      <c r="K12" s="230"/>
      <c r="L12" s="322" t="e">
        <f>IF($A$3="","",IF(A12="","",IF(K12="",0,IF(K12=0,0,IF($A$2="fiú",LOOKUP(K12,segéd!$K$3:$K$604,segéd!$A$3:$A$604),IF($A$2="leány",LOOKUP(K12,segéd!$AI$3:$AI$604,segéd!$Y$3:$Y$604)))))))</f>
        <v>#REF!</v>
      </c>
      <c r="M12" s="323">
        <f>IF(A12="","",IF(SUM(P12:T14)=0,0,SUM(P12:T14)))</f>
      </c>
      <c r="N12" s="236">
        <f>IF(M12="","",RANK(AH12,$AH$6:$AH$23))</f>
      </c>
      <c r="O12" s="278"/>
      <c r="P12" s="213" t="e">
        <f>IF(D12="",0,D12)</f>
        <v>#REF!</v>
      </c>
      <c r="Q12" s="213" t="e">
        <f>IF(F12="",0,F12)</f>
        <v>#REF!</v>
      </c>
      <c r="R12" s="213" t="e">
        <f>IF(H12="",0,H12)</f>
        <v>#REF!</v>
      </c>
      <c r="S12" s="213" t="e">
        <f>IF(J12="",0,J12)</f>
        <v>#REF!</v>
      </c>
      <c r="T12" s="213" t="e">
        <f>IF(L12="",0,L12)</f>
        <v>#REF!</v>
      </c>
      <c r="U12" s="213">
        <f>IF(A12="",0,M12)</f>
        <v>0</v>
      </c>
      <c r="V12" s="201">
        <f>IF(M12="","",RANK(D12,$D$6:$D$23))</f>
      </c>
      <c r="W12" s="201">
        <f>IF(M12="","",RANK(F12,$F$6:$F$23))</f>
      </c>
      <c r="X12" s="201">
        <f>IF(M12="","",RANK(H12,$H$6:$H$23))</f>
      </c>
      <c r="Y12" s="201">
        <f>IF(M12="","",RANK(J12,$J$6:$J$23))</f>
      </c>
      <c r="Z12" s="201">
        <f>IF(M12="","",RANK(L12,$L$6:$L$23))</f>
      </c>
      <c r="AA12" s="204">
        <f>COUNTIF($V12:$Z14,1)</f>
        <v>0</v>
      </c>
      <c r="AB12" s="204">
        <f>COUNTIF($V12:$Z14,2)</f>
        <v>0</v>
      </c>
      <c r="AC12" s="204">
        <f>COUNTIF($V12:$Z14,3)</f>
        <v>0</v>
      </c>
      <c r="AD12" s="204">
        <f>COUNTIF($V12:$Z14,4)</f>
        <v>0</v>
      </c>
      <c r="AE12" s="204">
        <f>COUNTIF($V12:$Z14,5)</f>
        <v>0</v>
      </c>
      <c r="AF12" s="204">
        <f>COUNTIF($V12:$Z14,6)</f>
        <v>0</v>
      </c>
      <c r="AG12" s="207">
        <f>(AF12+AE12*10+AD12*100+AC12*1000+AB12*10000+AA12*100000)/10000000</f>
        <v>0</v>
      </c>
      <c r="AH12" s="210">
        <f>IF(A12="","",U12+AG12)</f>
      </c>
    </row>
    <row r="13" spans="1:38" ht="18" customHeight="1">
      <c r="A13" s="217"/>
      <c r="B13" s="220"/>
      <c r="C13" s="223"/>
      <c r="D13" s="315"/>
      <c r="E13" s="37"/>
      <c r="F13" s="317"/>
      <c r="G13" s="40"/>
      <c r="H13" s="317"/>
      <c r="I13" s="40"/>
      <c r="J13" s="317"/>
      <c r="K13" s="231"/>
      <c r="L13" s="319"/>
      <c r="M13" s="234"/>
      <c r="N13" s="236"/>
      <c r="O13" s="238"/>
      <c r="P13" s="214"/>
      <c r="Q13" s="214"/>
      <c r="R13" s="214"/>
      <c r="S13" s="214"/>
      <c r="T13" s="214"/>
      <c r="U13" s="214"/>
      <c r="V13" s="202"/>
      <c r="W13" s="202"/>
      <c r="X13" s="202"/>
      <c r="Y13" s="202"/>
      <c r="Z13" s="202"/>
      <c r="AA13" s="205"/>
      <c r="AB13" s="205"/>
      <c r="AC13" s="205"/>
      <c r="AD13" s="205"/>
      <c r="AE13" s="205"/>
      <c r="AF13" s="205"/>
      <c r="AG13" s="208"/>
      <c r="AH13" s="211"/>
      <c r="AL13" s="157"/>
    </row>
    <row r="14" spans="1:38" ht="18" customHeight="1" thickBot="1">
      <c r="A14" s="218"/>
      <c r="B14" s="221"/>
      <c r="C14" s="224"/>
      <c r="D14" s="316"/>
      <c r="E14" s="38"/>
      <c r="F14" s="318"/>
      <c r="G14" s="41"/>
      <c r="H14" s="318"/>
      <c r="I14" s="41"/>
      <c r="J14" s="318"/>
      <c r="K14" s="232"/>
      <c r="L14" s="320"/>
      <c r="M14" s="235"/>
      <c r="N14" s="237"/>
      <c r="O14" s="239"/>
      <c r="P14" s="215"/>
      <c r="Q14" s="215"/>
      <c r="R14" s="215"/>
      <c r="S14" s="215"/>
      <c r="T14" s="215"/>
      <c r="U14" s="215"/>
      <c r="V14" s="203"/>
      <c r="W14" s="203"/>
      <c r="X14" s="203"/>
      <c r="Y14" s="203"/>
      <c r="Z14" s="203"/>
      <c r="AA14" s="206"/>
      <c r="AB14" s="206"/>
      <c r="AC14" s="206"/>
      <c r="AD14" s="206"/>
      <c r="AE14" s="206"/>
      <c r="AF14" s="206"/>
      <c r="AG14" s="209"/>
      <c r="AH14" s="212"/>
      <c r="AL14" s="157"/>
    </row>
    <row r="15" spans="1:38" ht="18" customHeight="1">
      <c r="A15" s="216"/>
      <c r="B15" s="219"/>
      <c r="C15" s="222"/>
      <c r="D15" s="314" t="e">
        <f>IF($A$3="","",IF(A15="","",IF(C15="",0,IF(C15=0,0,IF($A$3=1,LOOKUP(C15,segéd!$G$4:$G$604,segéd!$A$4:$A$604),IF($A$3=2,LOOKUP(C15,segéd!$AE$4:$AE$604,segéd!$Y$4:$Y$604)))))))</f>
        <v>#REF!</v>
      </c>
      <c r="E15" s="39"/>
      <c r="F15" s="321" t="e">
        <f>IF($A$3="","",IF(A15="","",IF(SUM(E15:E17)=0,0,IF($A$2="fiú",LOOKUP(LARGE(E15:E17,1),segéd!$Q$3:$Q$604,segéd!$U$3:$U$304),IF($A$2="leány",LOOKUP(LARGE(E15:E17,1),segéd!$V$3:$V$304,segéd!$U$3:$U$304))))))</f>
        <v>#REF!</v>
      </c>
      <c r="G15" s="42"/>
      <c r="H15" s="321" t="e">
        <f>IF($A$3="","",IF(A15="","",IF(SUM(G15:G17)=0,0,IF($A$2="leány",LOOKUP(LARGE(G15:G17,1),segéd!$X$3:$X$304,segéd!$U$3:$U$304),IF($A$2="fiú",LOOKUP(LARGE(G15:G17,1),segéd!$T$3:$T$304,segéd!$U$3:$U$304))))))</f>
        <v>#REF!</v>
      </c>
      <c r="I15" s="42"/>
      <c r="J15" s="321" t="e">
        <f>IF($A$3="","",IF(A15="","",IF(SUM(I15:I17)=0,0,IF($A$2="leány",LOOKUP(LARGE(I15:I17,1),segéd!$W$3:$W$304,segéd!$U$3:$U$304),IF($A$2="fiú",LOOKUP(LARGE(I15:I17,1),segéd!$S$3:$S$304,segéd!$U$3:$U$304))))))</f>
        <v>#REF!</v>
      </c>
      <c r="K15" s="230"/>
      <c r="L15" s="322" t="e">
        <f>IF($A$3="","",IF(A15="","",IF(K15="",0,IF(K15=0,0,IF($A$2="fiú",LOOKUP(K15,segéd!$K$3:$K$604,segéd!$A$3:$A$604),IF($A$2="leány",LOOKUP(K15,segéd!$AI$3:$AI$604,segéd!$Y$3:$Y$604)))))))</f>
        <v>#REF!</v>
      </c>
      <c r="M15" s="323">
        <f>IF(A15="","",IF(SUM(P15:T17)=0,0,SUM(P15:T17)))</f>
      </c>
      <c r="N15" s="236">
        <f>IF(M15="","",RANK(AH15,$AH$6:$AH$23))</f>
      </c>
      <c r="O15" s="278"/>
      <c r="P15" s="213" t="e">
        <f>IF(D15="",0,D15)</f>
        <v>#REF!</v>
      </c>
      <c r="Q15" s="213" t="e">
        <f>IF(F15="",0,F15)</f>
        <v>#REF!</v>
      </c>
      <c r="R15" s="213" t="e">
        <f>IF(H15="",0,H15)</f>
        <v>#REF!</v>
      </c>
      <c r="S15" s="213" t="e">
        <f>IF(J15="",0,J15)</f>
        <v>#REF!</v>
      </c>
      <c r="T15" s="213" t="e">
        <f>IF(L15="",0,L15)</f>
        <v>#REF!</v>
      </c>
      <c r="U15" s="213">
        <f>IF(A15="",0,M15)</f>
        <v>0</v>
      </c>
      <c r="V15" s="201">
        <f>IF(M15="","",RANK(D15,$D$6:$D$23))</f>
      </c>
      <c r="W15" s="201">
        <f>IF(M15="","",RANK(F15,$F$6:$F$23))</f>
      </c>
      <c r="X15" s="201">
        <f>IF(M15="","",RANK(H15,$H$6:$H$23))</f>
      </c>
      <c r="Y15" s="201">
        <f>IF(M15="","",RANK(J15,$J$6:$J$23))</f>
      </c>
      <c r="Z15" s="201">
        <f>IF(M15="","",RANK(L15,$L$6:$L$23))</f>
      </c>
      <c r="AA15" s="204">
        <f>COUNTIF($V15:$Z17,1)</f>
        <v>0</v>
      </c>
      <c r="AB15" s="204">
        <f>COUNTIF($V15:$Z17,2)</f>
        <v>0</v>
      </c>
      <c r="AC15" s="204">
        <f>COUNTIF($V15:$Z17,3)</f>
        <v>0</v>
      </c>
      <c r="AD15" s="204">
        <f>COUNTIF($V15:$Z17,4)</f>
        <v>0</v>
      </c>
      <c r="AE15" s="204">
        <f>COUNTIF($V15:$Z17,5)</f>
        <v>0</v>
      </c>
      <c r="AF15" s="204">
        <f>COUNTIF($V15:$Z17,6)</f>
        <v>0</v>
      </c>
      <c r="AG15" s="207">
        <f>(AF15+AE15*10+AD15*100+AC15*1000+AB15*10000+AA15*100000)/10000000</f>
        <v>0</v>
      </c>
      <c r="AH15" s="210">
        <f>IF(A15="","",U15+AG15)</f>
      </c>
      <c r="AL15" s="157"/>
    </row>
    <row r="16" spans="1:34" ht="18" customHeight="1">
      <c r="A16" s="217"/>
      <c r="B16" s="220"/>
      <c r="C16" s="223"/>
      <c r="D16" s="315"/>
      <c r="E16" s="37"/>
      <c r="F16" s="317"/>
      <c r="G16" s="40"/>
      <c r="H16" s="317"/>
      <c r="I16" s="40"/>
      <c r="J16" s="317"/>
      <c r="K16" s="231"/>
      <c r="L16" s="319"/>
      <c r="M16" s="234"/>
      <c r="N16" s="236"/>
      <c r="O16" s="238"/>
      <c r="P16" s="214"/>
      <c r="Q16" s="214"/>
      <c r="R16" s="214"/>
      <c r="S16" s="214"/>
      <c r="T16" s="214"/>
      <c r="U16" s="214"/>
      <c r="V16" s="202"/>
      <c r="W16" s="202"/>
      <c r="X16" s="202"/>
      <c r="Y16" s="202"/>
      <c r="Z16" s="202"/>
      <c r="AA16" s="205"/>
      <c r="AB16" s="205"/>
      <c r="AC16" s="205"/>
      <c r="AD16" s="205"/>
      <c r="AE16" s="205"/>
      <c r="AF16" s="205"/>
      <c r="AG16" s="208"/>
      <c r="AH16" s="211"/>
    </row>
    <row r="17" spans="1:34" ht="18" customHeight="1" thickBot="1">
      <c r="A17" s="218"/>
      <c r="B17" s="221"/>
      <c r="C17" s="224"/>
      <c r="D17" s="316"/>
      <c r="E17" s="38"/>
      <c r="F17" s="318"/>
      <c r="G17" s="41"/>
      <c r="H17" s="318"/>
      <c r="I17" s="41"/>
      <c r="J17" s="318"/>
      <c r="K17" s="232"/>
      <c r="L17" s="320"/>
      <c r="M17" s="235"/>
      <c r="N17" s="237"/>
      <c r="O17" s="239"/>
      <c r="P17" s="215"/>
      <c r="Q17" s="215"/>
      <c r="R17" s="215"/>
      <c r="S17" s="215"/>
      <c r="T17" s="215"/>
      <c r="U17" s="215"/>
      <c r="V17" s="203"/>
      <c r="W17" s="203"/>
      <c r="X17" s="203"/>
      <c r="Y17" s="203"/>
      <c r="Z17" s="203"/>
      <c r="AA17" s="206"/>
      <c r="AB17" s="206"/>
      <c r="AC17" s="206"/>
      <c r="AD17" s="206"/>
      <c r="AE17" s="206"/>
      <c r="AF17" s="206"/>
      <c r="AG17" s="209"/>
      <c r="AH17" s="212"/>
    </row>
    <row r="18" spans="1:34" ht="18" customHeight="1">
      <c r="A18" s="216"/>
      <c r="B18" s="219"/>
      <c r="C18" s="222"/>
      <c r="D18" s="314" t="e">
        <f>IF($A$3="","",IF(A18="","",IF(C18="",0,IF(C18=0,0,IF($A$3=1,LOOKUP(C18,segéd!$G$4:$G$604,segéd!$A$4:$A$604),IF($A$3=2,LOOKUP(C18,segéd!$AE$4:$AE$604,segéd!$Y$4:$Y$604)))))))</f>
        <v>#REF!</v>
      </c>
      <c r="E18" s="39"/>
      <c r="F18" s="321" t="e">
        <f>IF($A$3="","",IF(A18="","",IF(SUM(E18:E20)=0,0,IF($A$2="fiú",LOOKUP(LARGE(E18:E20,1),segéd!$Q$3:$Q$604,segéd!$U$3:$U$304),IF($A$2="leány",LOOKUP(LARGE(E18:E20,1),segéd!$V$3:$V$304,segéd!$U$3:$U$304))))))</f>
        <v>#REF!</v>
      </c>
      <c r="G18" s="42"/>
      <c r="H18" s="321" t="e">
        <f>IF($A$3="","",IF(A18="","",IF(SUM(G18:G20)=0,0,IF($A$2="leány",LOOKUP(LARGE(G18:G20,1),segéd!$X$3:$X$304,segéd!$U$3:$U$304),IF($A$2="fiú",LOOKUP(LARGE(G18:G20,1),segéd!$T$3:$T$304,segéd!$U$3:$U$304))))))</f>
        <v>#REF!</v>
      </c>
      <c r="I18" s="42"/>
      <c r="J18" s="321" t="e">
        <f>IF($A$3="","",IF(A18="","",IF(SUM(I18:I20)=0,0,IF($A$2="leány",LOOKUP(LARGE(I18:I20,1),segéd!$W$3:$W$304,segéd!$U$3:$U$304),IF($A$2="fiú",LOOKUP(LARGE(I18:I20,1),segéd!$S$3:$S$304,segéd!$U$3:$U$304))))))</f>
        <v>#REF!</v>
      </c>
      <c r="K18" s="230"/>
      <c r="L18" s="322" t="e">
        <f>IF($A$3="","",IF(A18="","",IF(K18="",0,IF(K18=0,0,IF($A$2="fiú",LOOKUP(K18,segéd!$K$3:$K$604,segéd!$A$3:$A$604),IF($A$2="leány",LOOKUP(K18,segéd!$AI$3:$AI$604,segéd!$Y$3:$Y$604)))))))</f>
        <v>#REF!</v>
      </c>
      <c r="M18" s="323">
        <f>IF(A18="","",IF(SUM(P18:T20)=0,0,SUM(P18:T20)))</f>
      </c>
      <c r="N18" s="236">
        <f>IF(M18="","",RANK(AH18,$AH$6:$AH$23))</f>
      </c>
      <c r="O18" s="278"/>
      <c r="P18" s="213" t="e">
        <f>IF(D18="",0,D18)</f>
        <v>#REF!</v>
      </c>
      <c r="Q18" s="213" t="e">
        <f>IF(F18="",0,F18)</f>
        <v>#REF!</v>
      </c>
      <c r="R18" s="213" t="e">
        <f>IF(H18="",0,H18)</f>
        <v>#REF!</v>
      </c>
      <c r="S18" s="213" t="e">
        <f>IF(J18="",0,J18)</f>
        <v>#REF!</v>
      </c>
      <c r="T18" s="213" t="e">
        <f>IF(L18="",0,L18)</f>
        <v>#REF!</v>
      </c>
      <c r="U18" s="213">
        <f>IF(A18="",0,M18)</f>
        <v>0</v>
      </c>
      <c r="V18" s="201">
        <f>IF(M18="","",RANK(D18,$D$6:$D$23))</f>
      </c>
      <c r="W18" s="201">
        <f>IF(M18="","",RANK(F18,$F$6:$F$23))</f>
      </c>
      <c r="X18" s="201">
        <f>IF(M18="","",RANK(H18,$H$6:$H$23))</f>
      </c>
      <c r="Y18" s="201">
        <f>IF(M18="","",RANK(J18,$J$6:$J$23))</f>
      </c>
      <c r="Z18" s="201">
        <f>IF(M18="","",RANK(L18,$L$6:$L$23))</f>
      </c>
      <c r="AA18" s="204">
        <f>COUNTIF($V18:$Z20,1)</f>
        <v>0</v>
      </c>
      <c r="AB18" s="204">
        <f>COUNTIF($V18:$Z20,2)</f>
        <v>0</v>
      </c>
      <c r="AC18" s="204">
        <f>COUNTIF($V18:$Z20,3)</f>
        <v>0</v>
      </c>
      <c r="AD18" s="204">
        <f>COUNTIF($V18:$Z20,4)</f>
        <v>0</v>
      </c>
      <c r="AE18" s="204">
        <f>COUNTIF($V18:$Z20,5)</f>
        <v>0</v>
      </c>
      <c r="AF18" s="204">
        <f>COUNTIF($V18:$Z20,6)</f>
        <v>0</v>
      </c>
      <c r="AG18" s="207">
        <f>(AF18+AE18*10+AD18*100+AC18*1000+AB18*10000+AA18*100000)/10000000</f>
        <v>0</v>
      </c>
      <c r="AH18" s="210">
        <f>IF(A18="","",U18+AG18)</f>
      </c>
    </row>
    <row r="19" spans="1:34" ht="18" customHeight="1">
      <c r="A19" s="217"/>
      <c r="B19" s="220"/>
      <c r="C19" s="223"/>
      <c r="D19" s="315"/>
      <c r="E19" s="37"/>
      <c r="F19" s="317"/>
      <c r="G19" s="40"/>
      <c r="H19" s="317"/>
      <c r="I19" s="40"/>
      <c r="J19" s="317"/>
      <c r="K19" s="231"/>
      <c r="L19" s="319"/>
      <c r="M19" s="234"/>
      <c r="N19" s="236"/>
      <c r="O19" s="238"/>
      <c r="P19" s="214"/>
      <c r="Q19" s="214"/>
      <c r="R19" s="214"/>
      <c r="S19" s="214"/>
      <c r="T19" s="214"/>
      <c r="U19" s="214"/>
      <c r="V19" s="202"/>
      <c r="W19" s="202"/>
      <c r="X19" s="202"/>
      <c r="Y19" s="202"/>
      <c r="Z19" s="202"/>
      <c r="AA19" s="205"/>
      <c r="AB19" s="205"/>
      <c r="AC19" s="205"/>
      <c r="AD19" s="205"/>
      <c r="AE19" s="205"/>
      <c r="AF19" s="205"/>
      <c r="AG19" s="208"/>
      <c r="AH19" s="211"/>
    </row>
    <row r="20" spans="1:34" ht="18" customHeight="1" thickBot="1">
      <c r="A20" s="218"/>
      <c r="B20" s="221"/>
      <c r="C20" s="224"/>
      <c r="D20" s="316"/>
      <c r="E20" s="38"/>
      <c r="F20" s="318"/>
      <c r="G20" s="41"/>
      <c r="H20" s="318"/>
      <c r="I20" s="41"/>
      <c r="J20" s="318"/>
      <c r="K20" s="232"/>
      <c r="L20" s="320"/>
      <c r="M20" s="235"/>
      <c r="N20" s="237"/>
      <c r="O20" s="239"/>
      <c r="P20" s="215"/>
      <c r="Q20" s="215"/>
      <c r="R20" s="215"/>
      <c r="S20" s="215"/>
      <c r="T20" s="215"/>
      <c r="U20" s="215"/>
      <c r="V20" s="203"/>
      <c r="W20" s="203"/>
      <c r="X20" s="203"/>
      <c r="Y20" s="203"/>
      <c r="Z20" s="203"/>
      <c r="AA20" s="206"/>
      <c r="AB20" s="206"/>
      <c r="AC20" s="206"/>
      <c r="AD20" s="206"/>
      <c r="AE20" s="206"/>
      <c r="AF20" s="206"/>
      <c r="AG20" s="209"/>
      <c r="AH20" s="212"/>
    </row>
    <row r="21" spans="1:34" ht="18" customHeight="1">
      <c r="A21" s="216"/>
      <c r="B21" s="219"/>
      <c r="C21" s="222"/>
      <c r="D21" s="314" t="e">
        <f>IF($A$3="","",IF(A21="","",IF(C21="",0,IF(C21=0,0,IF($A$3=1,LOOKUP(C21,segéd!$G$4:$G$604,segéd!$A$4:$A$604),IF($A$3=2,LOOKUP(C21,segéd!$AE$4:$AE$604,segéd!$Y$4:$Y$604)))))))</f>
        <v>#REF!</v>
      </c>
      <c r="E21" s="39"/>
      <c r="F21" s="321" t="e">
        <f>IF($A$3="","",IF(A21="","",IF(SUM(E21:E23)=0,0,IF($A$2="fiú",LOOKUP(LARGE(E21:E23,1),segéd!$Q$3:$Q$604,segéd!$U$3:$U$304),IF($A$2="leány",LOOKUP(LARGE(E21:E23,1),segéd!$V$3:$V$304,segéd!$U$3:$U$304))))))</f>
        <v>#REF!</v>
      </c>
      <c r="G21" s="42"/>
      <c r="H21" s="321" t="e">
        <f>IF($A$3="","",IF(A21="","",IF(SUM(G21:G23)=0,0,IF($A$2="leány",LOOKUP(LARGE(G21:G23,1),segéd!$X$3:$X$304,segéd!$U$3:$U$304),IF($A$2="fiú",LOOKUP(LARGE(G21:G23,1),segéd!$T$3:$T$304,segéd!$U$3:$U$304))))))</f>
        <v>#REF!</v>
      </c>
      <c r="I21" s="42"/>
      <c r="J21" s="321" t="e">
        <f>IF($A$3="","",IF(A21="","",IF(SUM(I21:I23)=0,0,IF($A$2="leány",LOOKUP(LARGE(I21:I23,1),segéd!$W$3:$W$304,segéd!$U$3:$U$304),IF($A$2="fiú",LOOKUP(LARGE(I21:I23,1),segéd!$S$3:$S$304,segéd!$U$3:$U$304))))))</f>
        <v>#REF!</v>
      </c>
      <c r="K21" s="230"/>
      <c r="L21" s="322" t="e">
        <f>IF($A$3="","",IF(A21="","",IF(K21="",0,IF(K21=0,0,IF($A$2="fiú",LOOKUP(K21,segéd!$K$3:$K$604,segéd!$A$3:$A$604),IF($A$2="leány",LOOKUP(K21,segéd!$AI$3:$AI$604,segéd!$Y$3:$Y$604)))))))</f>
        <v>#REF!</v>
      </c>
      <c r="M21" s="323">
        <f>IF(A21="","",IF(SUM(P21:T23)=0,0,SUM(P21:T23)))</f>
      </c>
      <c r="N21" s="236">
        <f>IF(M21="","",RANK(AH21,$AH$6:$AH$23))</f>
      </c>
      <c r="O21" s="278"/>
      <c r="P21" s="213" t="e">
        <f>IF(D21="",0,D21)</f>
        <v>#REF!</v>
      </c>
      <c r="Q21" s="213" t="e">
        <f>IF(F21="",0,F21)</f>
        <v>#REF!</v>
      </c>
      <c r="R21" s="213" t="e">
        <f>IF(H21="",0,H21)</f>
        <v>#REF!</v>
      </c>
      <c r="S21" s="213" t="e">
        <f>IF(J21="",0,J21)</f>
        <v>#REF!</v>
      </c>
      <c r="T21" s="213" t="e">
        <f>IF(L21="",0,L21)</f>
        <v>#REF!</v>
      </c>
      <c r="U21" s="213">
        <f>IF(A21="",0,M21)</f>
        <v>0</v>
      </c>
      <c r="V21" s="201">
        <f>IF(M21="","",RANK(D21,$D$6:$D$23))</f>
      </c>
      <c r="W21" s="201">
        <f>IF(M21="","",RANK(F21,$F$6:$F$23))</f>
      </c>
      <c r="X21" s="201">
        <f>IF(M21="","",RANK(H21,$H$6:$H$23))</f>
      </c>
      <c r="Y21" s="201">
        <f>IF(M21="","",RANK(J21,$J$6:$J$23))</f>
      </c>
      <c r="Z21" s="201">
        <f>IF(M21="","",RANK(L21,$L$6:$L$23))</f>
      </c>
      <c r="AA21" s="204">
        <f>COUNTIF($V21:$Z23,1)</f>
        <v>0</v>
      </c>
      <c r="AB21" s="204">
        <f>COUNTIF($V21:$Z23,2)</f>
        <v>0</v>
      </c>
      <c r="AC21" s="204">
        <f>COUNTIF($V21:$Z23,3)</f>
        <v>0</v>
      </c>
      <c r="AD21" s="204">
        <f>COUNTIF($V21:$Z23,4)</f>
        <v>0</v>
      </c>
      <c r="AE21" s="204">
        <f>COUNTIF($V21:$Z23,5)</f>
        <v>0</v>
      </c>
      <c r="AF21" s="204">
        <f>COUNTIF($V21:$Z23,6)</f>
        <v>0</v>
      </c>
      <c r="AG21" s="207">
        <f>(AF21+AE21*10+AD21*100+AC21*1000+AB21*10000+AA21*100000)/10000000</f>
        <v>0</v>
      </c>
      <c r="AH21" s="210">
        <f>IF(A21="","",U21+AG21)</f>
      </c>
    </row>
    <row r="22" spans="1:34" ht="18" customHeight="1">
      <c r="A22" s="217"/>
      <c r="B22" s="220"/>
      <c r="C22" s="223"/>
      <c r="D22" s="315"/>
      <c r="E22" s="37"/>
      <c r="F22" s="317"/>
      <c r="G22" s="40"/>
      <c r="H22" s="317"/>
      <c r="I22" s="40"/>
      <c r="J22" s="317"/>
      <c r="K22" s="231"/>
      <c r="L22" s="319"/>
      <c r="M22" s="234"/>
      <c r="N22" s="236"/>
      <c r="O22" s="238"/>
      <c r="P22" s="214"/>
      <c r="Q22" s="214"/>
      <c r="R22" s="214"/>
      <c r="S22" s="214"/>
      <c r="T22" s="214"/>
      <c r="U22" s="214"/>
      <c r="V22" s="202"/>
      <c r="W22" s="202"/>
      <c r="X22" s="202"/>
      <c r="Y22" s="202"/>
      <c r="Z22" s="202"/>
      <c r="AA22" s="205"/>
      <c r="AB22" s="205"/>
      <c r="AC22" s="205"/>
      <c r="AD22" s="205"/>
      <c r="AE22" s="205"/>
      <c r="AF22" s="205"/>
      <c r="AG22" s="208"/>
      <c r="AH22" s="211"/>
    </row>
    <row r="23" spans="1:34" ht="18" customHeight="1" thickBot="1">
      <c r="A23" s="218"/>
      <c r="B23" s="221"/>
      <c r="C23" s="224"/>
      <c r="D23" s="316"/>
      <c r="E23" s="38"/>
      <c r="F23" s="318"/>
      <c r="G23" s="41"/>
      <c r="H23" s="318"/>
      <c r="I23" s="41"/>
      <c r="J23" s="318"/>
      <c r="K23" s="232"/>
      <c r="L23" s="320"/>
      <c r="M23" s="235"/>
      <c r="N23" s="237"/>
      <c r="O23" s="239"/>
      <c r="P23" s="215"/>
      <c r="Q23" s="215"/>
      <c r="R23" s="215"/>
      <c r="S23" s="215"/>
      <c r="T23" s="215"/>
      <c r="U23" s="215"/>
      <c r="V23" s="203"/>
      <c r="W23" s="203"/>
      <c r="X23" s="203"/>
      <c r="Y23" s="203"/>
      <c r="Z23" s="203"/>
      <c r="AA23" s="206"/>
      <c r="AB23" s="206"/>
      <c r="AC23" s="206"/>
      <c r="AD23" s="206"/>
      <c r="AE23" s="206"/>
      <c r="AF23" s="206"/>
      <c r="AG23" s="209"/>
      <c r="AH23" s="212"/>
    </row>
    <row r="24" spans="1:34" ht="8.25" customHeight="1" thickBot="1">
      <c r="A24" s="324"/>
      <c r="B24" s="325"/>
      <c r="C24" s="325"/>
      <c r="D24" s="325"/>
      <c r="E24" s="325"/>
      <c r="F24" s="325"/>
      <c r="G24" s="325"/>
      <c r="H24" s="326"/>
      <c r="I24" s="43"/>
      <c r="J24" s="43"/>
      <c r="K24" s="330"/>
      <c r="L24" s="332">
        <f>IF(K24="","",IF(K24=0,0,IF(A3=1,LOOKUP(K24,segéd!$O$4:$O$604,segéd!$A$4:$A$604),IF(A3=2,LOOKUP(K24,segéd!$AM$3:$AM$604,segéd!$Y$3:$Y$604),""))))</f>
      </c>
      <c r="M24" s="332">
        <f>IF(P24=0,"",IF(K24="",P24,L24+P24))</f>
      </c>
      <c r="N24" s="335">
        <f>IF(M2="","",#REF!)</f>
      </c>
      <c r="O24" s="336"/>
      <c r="P24" s="34">
        <f>SUM(M6:M23)</f>
        <v>0</v>
      </c>
      <c r="Q24" s="35">
        <f>COUNTA(A6:A23)</f>
        <v>0</v>
      </c>
      <c r="R24" s="28"/>
      <c r="S24" s="28"/>
      <c r="T24" s="28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ht="30" customHeight="1" thickBot="1">
      <c r="A25" s="327"/>
      <c r="B25" s="328"/>
      <c r="C25" s="328"/>
      <c r="D25" s="328"/>
      <c r="E25" s="328"/>
      <c r="F25" s="328"/>
      <c r="G25" s="328"/>
      <c r="H25" s="329"/>
      <c r="I25" s="44"/>
      <c r="J25" s="44"/>
      <c r="K25" s="331"/>
      <c r="L25" s="333"/>
      <c r="M25" s="334"/>
      <c r="N25" s="337"/>
      <c r="O25" s="338"/>
      <c r="P25" s="28"/>
      <c r="Q25" s="28"/>
      <c r="R25" s="28"/>
      <c r="S25" s="28"/>
      <c r="T25" s="28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6">
        <f>SUM(AF6:AF23)</f>
        <v>0</v>
      </c>
      <c r="AG25" s="32"/>
      <c r="AH25" s="32"/>
    </row>
    <row r="26" spans="1:32" ht="18" customHeight="1">
      <c r="A26" s="247"/>
      <c r="B26" s="341" t="s">
        <v>34</v>
      </c>
      <c r="C26" s="343">
        <f>$M$2</f>
        <v>0</v>
      </c>
      <c r="D26" s="343"/>
      <c r="E26" s="343"/>
      <c r="F26" s="345" t="s">
        <v>38</v>
      </c>
      <c r="G26" s="347" t="s">
        <v>35</v>
      </c>
      <c r="H26" s="347"/>
      <c r="I26" s="347"/>
      <c r="J26" s="347"/>
      <c r="K26" s="347"/>
      <c r="L26" s="348"/>
      <c r="M26" s="351">
        <f>IF(P24=0,L24,IF(Q24=6,$M$24-LARGE(M6:M23,6),M24))</f>
      </c>
      <c r="N26" s="337"/>
      <c r="O26" s="338"/>
      <c r="P26" s="28"/>
      <c r="Q26" s="28"/>
      <c r="R26" s="28"/>
      <c r="S26" s="28"/>
      <c r="T26" s="28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42.75" customHeight="1" thickBot="1">
      <c r="A27" s="248"/>
      <c r="B27" s="342"/>
      <c r="C27" s="344"/>
      <c r="D27" s="344"/>
      <c r="E27" s="344"/>
      <c r="F27" s="346"/>
      <c r="G27" s="349"/>
      <c r="H27" s="349"/>
      <c r="I27" s="349"/>
      <c r="J27" s="349"/>
      <c r="K27" s="349"/>
      <c r="L27" s="350"/>
      <c r="M27" s="352"/>
      <c r="N27" s="339"/>
      <c r="O27" s="340"/>
      <c r="P27" s="28"/>
      <c r="Q27" s="28"/>
      <c r="R27" s="28"/>
      <c r="S27" s="28"/>
      <c r="T27" s="28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20" ht="16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N28" s="30"/>
      <c r="O28" s="30"/>
      <c r="P28" s="30"/>
      <c r="Q28" s="30"/>
      <c r="R28" s="30"/>
      <c r="S28" s="30"/>
      <c r="T28" s="30"/>
    </row>
    <row r="29" spans="1:20" ht="13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ht="13.5" customHeight="1"/>
    <row r="33" ht="12.75" customHeight="1"/>
    <row r="34" ht="12.75" customHeight="1"/>
    <row r="35" ht="13.5" customHeight="1"/>
    <row r="36" ht="12.75" customHeight="1"/>
    <row r="37" ht="12.75" customHeight="1"/>
    <row r="38" ht="13.5" customHeight="1"/>
    <row r="39" ht="12.75" customHeight="1"/>
    <row r="40" ht="12.75" customHeight="1"/>
    <row r="41" ht="13.5" customHeight="1"/>
    <row r="42" ht="12.75" customHeight="1"/>
    <row r="43" ht="12.75" customHeight="1"/>
    <row r="44" ht="13.5" customHeight="1"/>
  </sheetData>
  <sheetProtection/>
  <protectedRanges>
    <protectedRange sqref="M2:O2 A6:C23 E6:E23 G6:G23 I6:I23 K6:K23" name="Tartom?ny1"/>
  </protectedRanges>
  <mergeCells count="220">
    <mergeCell ref="B26:B27"/>
    <mergeCell ref="C26:E27"/>
    <mergeCell ref="F26:F27"/>
    <mergeCell ref="G26:L27"/>
    <mergeCell ref="M26:M27"/>
    <mergeCell ref="AE21:AE23"/>
    <mergeCell ref="Z21:Z23"/>
    <mergeCell ref="AA21:AA23"/>
    <mergeCell ref="AB21:AB23"/>
    <mergeCell ref="AC21:AC23"/>
    <mergeCell ref="AF21:AF23"/>
    <mergeCell ref="AG21:AG23"/>
    <mergeCell ref="AH21:AH23"/>
    <mergeCell ref="A24:H25"/>
    <mergeCell ref="K24:K25"/>
    <mergeCell ref="L24:L25"/>
    <mergeCell ref="M24:M25"/>
    <mergeCell ref="N24:O27"/>
    <mergeCell ref="A26:A27"/>
    <mergeCell ref="Y21:Y23"/>
    <mergeCell ref="AD21:AD23"/>
    <mergeCell ref="S21:S23"/>
    <mergeCell ref="T21:T23"/>
    <mergeCell ref="U21:U23"/>
    <mergeCell ref="V21:V23"/>
    <mergeCell ref="W21:W23"/>
    <mergeCell ref="X21:X23"/>
    <mergeCell ref="M21:M23"/>
    <mergeCell ref="N21:N23"/>
    <mergeCell ref="O21:O23"/>
    <mergeCell ref="P21:P23"/>
    <mergeCell ref="Q21:Q23"/>
    <mergeCell ref="R21:R23"/>
    <mergeCell ref="AH18:AH20"/>
    <mergeCell ref="A21:A23"/>
    <mergeCell ref="B21:B23"/>
    <mergeCell ref="C21:C23"/>
    <mergeCell ref="D21:D23"/>
    <mergeCell ref="F21:F23"/>
    <mergeCell ref="H21:H23"/>
    <mergeCell ref="J21:J23"/>
    <mergeCell ref="K21:K23"/>
    <mergeCell ref="L21:L23"/>
    <mergeCell ref="AB18:AB20"/>
    <mergeCell ref="AC18:AC20"/>
    <mergeCell ref="AD18:AD20"/>
    <mergeCell ref="AE18:AE20"/>
    <mergeCell ref="AF18:AF20"/>
    <mergeCell ref="AG18:AG20"/>
    <mergeCell ref="V18:V20"/>
    <mergeCell ref="W18:W20"/>
    <mergeCell ref="X18:X20"/>
    <mergeCell ref="Y18:Y20"/>
    <mergeCell ref="Z18:Z20"/>
    <mergeCell ref="AA18:AA20"/>
    <mergeCell ref="P18:P20"/>
    <mergeCell ref="Q18:Q20"/>
    <mergeCell ref="R18:R20"/>
    <mergeCell ref="S18:S20"/>
    <mergeCell ref="T18:T20"/>
    <mergeCell ref="U18:U20"/>
    <mergeCell ref="J18:J20"/>
    <mergeCell ref="K18:K20"/>
    <mergeCell ref="L18:L20"/>
    <mergeCell ref="M18:M20"/>
    <mergeCell ref="N18:N20"/>
    <mergeCell ref="O18:O20"/>
    <mergeCell ref="AE15:AE17"/>
    <mergeCell ref="AF15:AF17"/>
    <mergeCell ref="AG15:AG17"/>
    <mergeCell ref="AH15:AH17"/>
    <mergeCell ref="A18:A20"/>
    <mergeCell ref="B18:B20"/>
    <mergeCell ref="C18:C20"/>
    <mergeCell ref="D18:D20"/>
    <mergeCell ref="F18:F20"/>
    <mergeCell ref="H18:H20"/>
    <mergeCell ref="Y15:Y17"/>
    <mergeCell ref="Z15:Z17"/>
    <mergeCell ref="AA15:AA17"/>
    <mergeCell ref="AB15:AB17"/>
    <mergeCell ref="AC15:AC17"/>
    <mergeCell ref="AD15:AD17"/>
    <mergeCell ref="S15:S17"/>
    <mergeCell ref="T15:T17"/>
    <mergeCell ref="U15:U17"/>
    <mergeCell ref="V15:V17"/>
    <mergeCell ref="W15:W17"/>
    <mergeCell ref="X15:X17"/>
    <mergeCell ref="M15:M17"/>
    <mergeCell ref="N15:N17"/>
    <mergeCell ref="O15:O17"/>
    <mergeCell ref="P15:P17"/>
    <mergeCell ref="Q15:Q17"/>
    <mergeCell ref="R15:R17"/>
    <mergeCell ref="AH12:AH14"/>
    <mergeCell ref="A15:A17"/>
    <mergeCell ref="B15:B17"/>
    <mergeCell ref="C15:C17"/>
    <mergeCell ref="D15:D17"/>
    <mergeCell ref="F15:F17"/>
    <mergeCell ref="H15:H17"/>
    <mergeCell ref="J15:J17"/>
    <mergeCell ref="K15:K17"/>
    <mergeCell ref="L15:L17"/>
    <mergeCell ref="AB12:AB14"/>
    <mergeCell ref="AC12:AC14"/>
    <mergeCell ref="AD12:AD14"/>
    <mergeCell ref="AE12:AE14"/>
    <mergeCell ref="AF12:AF14"/>
    <mergeCell ref="AG12:AG14"/>
    <mergeCell ref="V12:V14"/>
    <mergeCell ref="W12:W14"/>
    <mergeCell ref="X12:X14"/>
    <mergeCell ref="Y12:Y14"/>
    <mergeCell ref="Z12:Z14"/>
    <mergeCell ref="AA12:AA14"/>
    <mergeCell ref="P12:P14"/>
    <mergeCell ref="Q12:Q14"/>
    <mergeCell ref="R12:R14"/>
    <mergeCell ref="S12:S14"/>
    <mergeCell ref="T12:T14"/>
    <mergeCell ref="U12:U14"/>
    <mergeCell ref="J12:J14"/>
    <mergeCell ref="K12:K14"/>
    <mergeCell ref="L12:L14"/>
    <mergeCell ref="M12:M14"/>
    <mergeCell ref="N12:N14"/>
    <mergeCell ref="O12:O14"/>
    <mergeCell ref="AE9:AE11"/>
    <mergeCell ref="AF9:AF11"/>
    <mergeCell ref="AG9:AG11"/>
    <mergeCell ref="AH9:AH11"/>
    <mergeCell ref="A12:A14"/>
    <mergeCell ref="B12:B14"/>
    <mergeCell ref="C12:C14"/>
    <mergeCell ref="D12:D14"/>
    <mergeCell ref="F12:F14"/>
    <mergeCell ref="H12:H14"/>
    <mergeCell ref="Y9:Y11"/>
    <mergeCell ref="Z9:Z11"/>
    <mergeCell ref="AA9:AA11"/>
    <mergeCell ref="AB9:AB11"/>
    <mergeCell ref="AC9:AC11"/>
    <mergeCell ref="AD9:AD11"/>
    <mergeCell ref="S9:S11"/>
    <mergeCell ref="T9:T11"/>
    <mergeCell ref="U9:U11"/>
    <mergeCell ref="V9:V11"/>
    <mergeCell ref="W9:W11"/>
    <mergeCell ref="X9:X11"/>
    <mergeCell ref="M9:M11"/>
    <mergeCell ref="N9:N11"/>
    <mergeCell ref="O9:O11"/>
    <mergeCell ref="P9:P11"/>
    <mergeCell ref="Q9:Q11"/>
    <mergeCell ref="R9:R11"/>
    <mergeCell ref="AH6:AH8"/>
    <mergeCell ref="A9:A11"/>
    <mergeCell ref="B9:B11"/>
    <mergeCell ref="C9:C11"/>
    <mergeCell ref="D9:D11"/>
    <mergeCell ref="F9:F11"/>
    <mergeCell ref="H9:H11"/>
    <mergeCell ref="J9:J11"/>
    <mergeCell ref="K9:K11"/>
    <mergeCell ref="L9:L11"/>
    <mergeCell ref="AB6:AB8"/>
    <mergeCell ref="AC6:AC8"/>
    <mergeCell ref="AD6:AD8"/>
    <mergeCell ref="AE6:AE8"/>
    <mergeCell ref="AF6:AF8"/>
    <mergeCell ref="AG6:AG8"/>
    <mergeCell ref="V6:V8"/>
    <mergeCell ref="W6:W8"/>
    <mergeCell ref="X6:X8"/>
    <mergeCell ref="Y6:Y8"/>
    <mergeCell ref="Z6:Z8"/>
    <mergeCell ref="AA6:AA8"/>
    <mergeCell ref="P6:P8"/>
    <mergeCell ref="Q6:Q8"/>
    <mergeCell ref="R6:R8"/>
    <mergeCell ref="S6:S8"/>
    <mergeCell ref="T6:T8"/>
    <mergeCell ref="U6:U8"/>
    <mergeCell ref="J6:J8"/>
    <mergeCell ref="K6:K8"/>
    <mergeCell ref="L6:L8"/>
    <mergeCell ref="M6:M8"/>
    <mergeCell ref="N6:N8"/>
    <mergeCell ref="O6:O8"/>
    <mergeCell ref="AC4:AC5"/>
    <mergeCell ref="AD4:AD5"/>
    <mergeCell ref="AE4:AE5"/>
    <mergeCell ref="AF4:AF5"/>
    <mergeCell ref="A6:A8"/>
    <mergeCell ref="B6:B8"/>
    <mergeCell ref="C6:C8"/>
    <mergeCell ref="D6:D8"/>
    <mergeCell ref="F6:F8"/>
    <mergeCell ref="H6:H8"/>
    <mergeCell ref="K4:L4"/>
    <mergeCell ref="M4:M5"/>
    <mergeCell ref="N4:N5"/>
    <mergeCell ref="O4:O5"/>
    <mergeCell ref="AA4:AA5"/>
    <mergeCell ref="AB4:AB5"/>
    <mergeCell ref="A4:A5"/>
    <mergeCell ref="B4:B5"/>
    <mergeCell ref="C4:D4"/>
    <mergeCell ref="E4:F4"/>
    <mergeCell ref="G4:H4"/>
    <mergeCell ref="I4:J4"/>
    <mergeCell ref="A1:N1"/>
    <mergeCell ref="B2:D3"/>
    <mergeCell ref="E2:L3"/>
    <mergeCell ref="M2:O2"/>
    <mergeCell ref="U2:W2"/>
    <mergeCell ref="M3:O3"/>
    <mergeCell ref="V3:AF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L31"/>
  <sheetViews>
    <sheetView zoomScale="75" zoomScaleNormal="75" zoomScalePageLayoutView="0" workbookViewId="0" topLeftCell="A1">
      <selection activeCell="AK31" sqref="AK31"/>
    </sheetView>
  </sheetViews>
  <sheetFormatPr defaultColWidth="9.140625" defaultRowHeight="12.75"/>
  <cols>
    <col min="1" max="1" width="22.421875" style="2" customWidth="1"/>
    <col min="2" max="2" width="9.00390625" style="2" customWidth="1"/>
    <col min="3" max="3" width="8.28125" style="2" bestFit="1" customWidth="1"/>
    <col min="4" max="4" width="8.7109375" style="2" customWidth="1"/>
    <col min="5" max="5" width="7.7109375" style="2" customWidth="1"/>
    <col min="6" max="6" width="6.8515625" style="2" bestFit="1" customWidth="1"/>
    <col min="7" max="7" width="9.421875" style="2" customWidth="1"/>
    <col min="8" max="8" width="7.28125" style="2" customWidth="1"/>
    <col min="9" max="9" width="8.28125" style="2" bestFit="1" customWidth="1"/>
    <col min="10" max="10" width="7.28125" style="2" customWidth="1"/>
    <col min="11" max="11" width="12.57421875" style="2" bestFit="1" customWidth="1"/>
    <col min="12" max="12" width="7.00390625" style="2" customWidth="1"/>
    <col min="13" max="13" width="12.28125" style="2" customWidth="1"/>
    <col min="14" max="14" width="6.8515625" style="2" customWidth="1"/>
    <col min="15" max="15" width="9.57421875" style="2" customWidth="1"/>
    <col min="16" max="20" width="9.57421875" style="2" hidden="1" customWidth="1"/>
    <col min="21" max="21" width="10.140625" style="2" hidden="1" customWidth="1"/>
    <col min="22" max="22" width="4.7109375" style="2" hidden="1" customWidth="1"/>
    <col min="23" max="30" width="5.140625" style="2" hidden="1" customWidth="1"/>
    <col min="31" max="31" width="4.7109375" style="2" hidden="1" customWidth="1"/>
    <col min="32" max="32" width="18.00390625" style="2" hidden="1" customWidth="1"/>
    <col min="33" max="33" width="28.421875" style="2" hidden="1" customWidth="1"/>
    <col min="34" max="34" width="25.140625" style="2" hidden="1" customWidth="1"/>
    <col min="35" max="16384" width="9.140625" style="2" customWidth="1"/>
  </cols>
  <sheetData>
    <row r="1" spans="1:32" ht="27.75" customHeight="1" thickBot="1">
      <c r="A1" s="298" t="e">
        <f>#REF!</f>
        <v>#REF!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3">
        <f>IF(M2="","",#REF!)</f>
      </c>
      <c r="P1" s="15"/>
      <c r="Q1" s="15"/>
      <c r="R1" s="15"/>
      <c r="S1" s="15"/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38.25" customHeight="1" thickBot="1">
      <c r="A2" s="46" t="e">
        <f>IF(A3=1,"Fiú",IF(A3=2,"Leány",""))</f>
        <v>#REF!</v>
      </c>
      <c r="B2" s="300" t="s">
        <v>44</v>
      </c>
      <c r="C2" s="301"/>
      <c r="D2" s="302"/>
      <c r="E2" s="303" t="s">
        <v>0</v>
      </c>
      <c r="F2" s="303"/>
      <c r="G2" s="303"/>
      <c r="H2" s="303"/>
      <c r="I2" s="303"/>
      <c r="J2" s="303"/>
      <c r="K2" s="303"/>
      <c r="L2" s="304"/>
      <c r="M2" s="305"/>
      <c r="N2" s="306"/>
      <c r="O2" s="307"/>
      <c r="P2" s="17"/>
      <c r="Q2" s="17"/>
      <c r="R2" s="17"/>
      <c r="S2" s="17"/>
      <c r="T2" s="17"/>
      <c r="U2" s="242"/>
      <c r="V2" s="242"/>
      <c r="W2" s="242"/>
      <c r="X2" s="18"/>
      <c r="Y2" s="18"/>
      <c r="Z2" s="18"/>
      <c r="AA2" s="18"/>
      <c r="AB2" s="18"/>
      <c r="AC2" s="18"/>
      <c r="AD2" s="18"/>
      <c r="AE2" s="18"/>
      <c r="AF2" s="18"/>
    </row>
    <row r="3" spans="1:32" ht="12" customHeight="1" thickBot="1">
      <c r="A3" s="14" t="e">
        <f>#REF!</f>
        <v>#REF!</v>
      </c>
      <c r="B3" s="254"/>
      <c r="C3" s="255"/>
      <c r="D3" s="256"/>
      <c r="E3" s="259"/>
      <c r="F3" s="259"/>
      <c r="G3" s="259"/>
      <c r="H3" s="259"/>
      <c r="I3" s="259"/>
      <c r="J3" s="259"/>
      <c r="K3" s="259"/>
      <c r="L3" s="260"/>
      <c r="M3" s="308" t="s">
        <v>37</v>
      </c>
      <c r="N3" s="309"/>
      <c r="O3" s="310"/>
      <c r="P3" s="19"/>
      <c r="Q3" s="19"/>
      <c r="R3" s="19"/>
      <c r="S3" s="19"/>
      <c r="T3" s="19"/>
      <c r="U3" s="20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</row>
    <row r="4" spans="1:34" ht="34.5" customHeight="1" thickBot="1">
      <c r="A4" s="272" t="s">
        <v>1</v>
      </c>
      <c r="B4" s="311" t="s">
        <v>2</v>
      </c>
      <c r="C4" s="312" t="s">
        <v>8</v>
      </c>
      <c r="D4" s="313"/>
      <c r="E4" s="274" t="s">
        <v>5</v>
      </c>
      <c r="F4" s="275"/>
      <c r="G4" s="276" t="s">
        <v>6</v>
      </c>
      <c r="H4" s="277"/>
      <c r="I4" s="279" t="s">
        <v>45</v>
      </c>
      <c r="J4" s="280"/>
      <c r="K4" s="245" t="s">
        <v>47</v>
      </c>
      <c r="L4" s="246"/>
      <c r="M4" s="247" t="s">
        <v>7</v>
      </c>
      <c r="N4" s="270" t="s">
        <v>25</v>
      </c>
      <c r="O4" s="249" t="s">
        <v>24</v>
      </c>
      <c r="P4" s="21"/>
      <c r="Q4" s="21"/>
      <c r="R4" s="21"/>
      <c r="S4" s="21"/>
      <c r="T4" s="21"/>
      <c r="U4" s="21"/>
      <c r="V4" s="22">
        <v>100</v>
      </c>
      <c r="W4" s="22" t="s">
        <v>42</v>
      </c>
      <c r="X4" s="22" t="s">
        <v>43</v>
      </c>
      <c r="Y4" s="22" t="s">
        <v>48</v>
      </c>
      <c r="Z4" s="22">
        <v>800</v>
      </c>
      <c r="AA4" s="240"/>
      <c r="AB4" s="240"/>
      <c r="AC4" s="240"/>
      <c r="AD4" s="240"/>
      <c r="AE4" s="240"/>
      <c r="AF4" s="240"/>
      <c r="AG4" s="25"/>
      <c r="AH4" s="25"/>
    </row>
    <row r="5" spans="1:34" ht="25.5" customHeight="1" thickBot="1">
      <c r="A5" s="273"/>
      <c r="B5" s="248"/>
      <c r="C5" s="48" t="s">
        <v>51</v>
      </c>
      <c r="D5" s="45" t="s">
        <v>4</v>
      </c>
      <c r="E5" s="48" t="s">
        <v>46</v>
      </c>
      <c r="F5" s="45" t="s">
        <v>4</v>
      </c>
      <c r="G5" s="48" t="s">
        <v>52</v>
      </c>
      <c r="H5" s="45" t="s">
        <v>4</v>
      </c>
      <c r="I5" s="48" t="s">
        <v>52</v>
      </c>
      <c r="J5" s="45" t="s">
        <v>4</v>
      </c>
      <c r="K5" s="48" t="s">
        <v>50</v>
      </c>
      <c r="L5" s="45" t="s">
        <v>4</v>
      </c>
      <c r="M5" s="248"/>
      <c r="N5" s="271"/>
      <c r="O5" s="250"/>
      <c r="P5" s="26"/>
      <c r="Q5" s="26"/>
      <c r="R5" s="26"/>
      <c r="S5" s="26"/>
      <c r="T5" s="26"/>
      <c r="U5" s="26"/>
      <c r="V5" s="22">
        <v>100</v>
      </c>
      <c r="W5" s="22" t="s">
        <v>42</v>
      </c>
      <c r="X5" s="22" t="s">
        <v>43</v>
      </c>
      <c r="Y5" s="22" t="s">
        <v>48</v>
      </c>
      <c r="Z5" s="22">
        <v>800</v>
      </c>
      <c r="AA5" s="241"/>
      <c r="AB5" s="241"/>
      <c r="AC5" s="241"/>
      <c r="AD5" s="241"/>
      <c r="AE5" s="241"/>
      <c r="AF5" s="241"/>
      <c r="AG5" s="27"/>
      <c r="AH5" s="27"/>
    </row>
    <row r="6" spans="1:34" ht="18" customHeight="1">
      <c r="A6" s="217"/>
      <c r="B6" s="219"/>
      <c r="C6" s="244"/>
      <c r="D6" s="314" t="e">
        <f>IF($A$3="","",IF(A6="","",IF(C6="",0,IF(C6=0,0,IF($A$3=1,LOOKUP(C6,segéd!$G$4:$G$604,segéd!$A$4:$A$604),IF($A$3=2,LOOKUP(C6,segéd!$AE$4:$AE$604,segéd!$Y$4:$Y$604)))))))</f>
        <v>#REF!</v>
      </c>
      <c r="E6" s="39"/>
      <c r="F6" s="314" t="e">
        <f>IF($A$3="","",IF(A6="","",IF(SUM(E6:E8)=0,0,IF($A$2="fiú",LOOKUP(LARGE(E6:E8,1),segéd!$Q$3:$Q$604,segéd!$U$3:$U$304),IF($A$2="leány",LOOKUP(LARGE(E6:E8,1),segéd!$V$3:$V$304,segéd!$U$3:$U$304))))))</f>
        <v>#REF!</v>
      </c>
      <c r="G6" s="42"/>
      <c r="H6" s="314" t="e">
        <f>IF($A$3="","",IF(A6="","",IF(SUM(G6:G8)=0,0,IF($A$2="leány",LOOKUP(LARGE(G6:G8,1),segéd!$X$3:$X$304,segéd!$U$3:$U$304),IF($A$2="fiú",LOOKUP(LARGE(G6:G8,1),segéd!$T$3:$T$304,segéd!$U$3:$U$304))))))</f>
        <v>#REF!</v>
      </c>
      <c r="I6" s="42"/>
      <c r="J6" s="314" t="e">
        <f>IF($A$3="","",IF(A6="","",IF(SUM(I6:I8)=0,0,IF($A$2="leány",LOOKUP(LARGE(I6:I8,1),segéd!$W$3:$W$304,segéd!$U$3:$U$304),IF($A$2="fiú",LOOKUP(LARGE(I6:I8,1),segéd!$S$3:$S$304,segéd!$U$3:$U$304))))))</f>
        <v>#REF!</v>
      </c>
      <c r="K6" s="231"/>
      <c r="L6" s="319" t="e">
        <f>IF($A$3="","",IF(A6="","",IF(K6="",0,IF(K6=0,0,IF($A$2="fiú",LOOKUP(K6,segéd!$K$3:$K$604,segéd!$A$3:$A$604),IF($A$2="leány",LOOKUP(K6,segéd!$AI$3:$AI$604,segéd!$Y$3:$Y$604)))))))</f>
        <v>#REF!</v>
      </c>
      <c r="M6" s="233">
        <f>IF(A6="","",IF(SUM(P6:T8)=0,0,SUM(P6:T8)))</f>
      </c>
      <c r="N6" s="236">
        <f>IF(M6="","",RANK(AH6,$AH$6:$AH$23))</f>
      </c>
      <c r="O6" s="238"/>
      <c r="P6" s="213" t="e">
        <f>IF(D6="",0,D6)</f>
        <v>#REF!</v>
      </c>
      <c r="Q6" s="213" t="e">
        <f>IF(F6="",0,F6)</f>
        <v>#REF!</v>
      </c>
      <c r="R6" s="213" t="e">
        <f>IF(H6="",0,H6)</f>
        <v>#REF!</v>
      </c>
      <c r="S6" s="213" t="e">
        <f>IF(J6="",0,J6)</f>
        <v>#REF!</v>
      </c>
      <c r="T6" s="213" t="e">
        <f>IF(L6="",0,L6)</f>
        <v>#REF!</v>
      </c>
      <c r="U6" s="213">
        <f>IF(A6="",0,M6)</f>
        <v>0</v>
      </c>
      <c r="V6" s="201">
        <f>IF(M6="","",RANK(D6,$D$6:$D$23))</f>
      </c>
      <c r="W6" s="201">
        <f>IF(M6="","",RANK(F6,$F$6:$F$23))</f>
      </c>
      <c r="X6" s="201">
        <f>IF(M6="","",RANK(H6,$H$6:$H$23))</f>
      </c>
      <c r="Y6" s="201">
        <f>IF(M6="","",RANK(J6,$J$6:$J$23))</f>
      </c>
      <c r="Z6" s="201">
        <f>IF(M6="","",RANK(L6,$L$6:$L$23))</f>
      </c>
      <c r="AA6" s="204">
        <f>COUNTIF($V6:$Z8,1)</f>
        <v>0</v>
      </c>
      <c r="AB6" s="204">
        <f>COUNTIF($V6:$Z8,2)</f>
        <v>0</v>
      </c>
      <c r="AC6" s="204">
        <f>COUNTIF($V6:$Z8,3)</f>
        <v>0</v>
      </c>
      <c r="AD6" s="204">
        <f>COUNTIF($V6:$Z8,4)</f>
        <v>0</v>
      </c>
      <c r="AE6" s="204">
        <f>COUNTIF($V6:$Z8,5)</f>
        <v>0</v>
      </c>
      <c r="AF6" s="204">
        <f>COUNTIF($V6:$Z8,6)</f>
        <v>0</v>
      </c>
      <c r="AG6" s="207">
        <f>(AF6+AE6*10+AD6*100+AC6*1000+AB6*10000+AA6*100000)/10000000</f>
        <v>0</v>
      </c>
      <c r="AH6" s="210">
        <f>IF(A6="","",U6+AG6)</f>
      </c>
    </row>
    <row r="7" spans="1:34" ht="18" customHeight="1">
      <c r="A7" s="217"/>
      <c r="B7" s="220"/>
      <c r="C7" s="223"/>
      <c r="D7" s="315"/>
      <c r="E7" s="37"/>
      <c r="F7" s="317"/>
      <c r="G7" s="40"/>
      <c r="H7" s="317"/>
      <c r="I7" s="40"/>
      <c r="J7" s="317"/>
      <c r="K7" s="231"/>
      <c r="L7" s="319"/>
      <c r="M7" s="234"/>
      <c r="N7" s="236"/>
      <c r="O7" s="238"/>
      <c r="P7" s="214"/>
      <c r="Q7" s="214"/>
      <c r="R7" s="214"/>
      <c r="S7" s="214"/>
      <c r="T7" s="214"/>
      <c r="U7" s="214"/>
      <c r="V7" s="202"/>
      <c r="W7" s="202"/>
      <c r="X7" s="202"/>
      <c r="Y7" s="202"/>
      <c r="Z7" s="202"/>
      <c r="AA7" s="205"/>
      <c r="AB7" s="205"/>
      <c r="AC7" s="205"/>
      <c r="AD7" s="205"/>
      <c r="AE7" s="205"/>
      <c r="AF7" s="205"/>
      <c r="AG7" s="208"/>
      <c r="AH7" s="211"/>
    </row>
    <row r="8" spans="1:34" ht="18" customHeight="1" thickBot="1">
      <c r="A8" s="218"/>
      <c r="B8" s="221"/>
      <c r="C8" s="224"/>
      <c r="D8" s="316"/>
      <c r="E8" s="38"/>
      <c r="F8" s="318"/>
      <c r="G8" s="41"/>
      <c r="H8" s="318"/>
      <c r="I8" s="41"/>
      <c r="J8" s="318"/>
      <c r="K8" s="232"/>
      <c r="L8" s="320"/>
      <c r="M8" s="235"/>
      <c r="N8" s="237"/>
      <c r="O8" s="239"/>
      <c r="P8" s="215"/>
      <c r="Q8" s="215"/>
      <c r="R8" s="215"/>
      <c r="S8" s="215"/>
      <c r="T8" s="215"/>
      <c r="U8" s="215"/>
      <c r="V8" s="203"/>
      <c r="W8" s="203"/>
      <c r="X8" s="203"/>
      <c r="Y8" s="203"/>
      <c r="Z8" s="203"/>
      <c r="AA8" s="206"/>
      <c r="AB8" s="206"/>
      <c r="AC8" s="206"/>
      <c r="AD8" s="206"/>
      <c r="AE8" s="206"/>
      <c r="AF8" s="206"/>
      <c r="AG8" s="209"/>
      <c r="AH8" s="212"/>
    </row>
    <row r="9" spans="1:37" ht="18" customHeight="1">
      <c r="A9" s="216"/>
      <c r="B9" s="219"/>
      <c r="C9" s="222"/>
      <c r="D9" s="314" t="e">
        <f>IF($A$3="","",IF(A9="","",IF(C9="",0,IF(C9=0,0,IF($A$3=1,LOOKUP(C9,segéd!$G$4:$G$604,segéd!$A$4:$A$604),IF($A$3=2,LOOKUP(C9,segéd!$AE$4:$AE$604,segéd!$Y$4:$Y$604)))))))</f>
        <v>#REF!</v>
      </c>
      <c r="E9" s="39"/>
      <c r="F9" s="321" t="e">
        <f>IF($A$3="","",IF(A9="","",IF(SUM(E9:E11)=0,0,IF($A$2="fiú",LOOKUP(LARGE(E9:E11,1),segéd!$Q$3:$Q$604,segéd!$U$3:$U$304),IF($A$2="leány",LOOKUP(LARGE(E9:E11,1),segéd!$V$3:$V$304,segéd!$U$3:$U$304))))))</f>
        <v>#REF!</v>
      </c>
      <c r="G9" s="42"/>
      <c r="H9" s="321" t="e">
        <f>IF($A$3="","",IF(A9="","",IF(SUM(G9:G11)=0,0,IF($A$2="leány",LOOKUP(LARGE(G9:G11,1),segéd!$X$3:$X$304,segéd!$U$3:$U$304),IF($A$2="fiú",LOOKUP(LARGE(G9:G11,1),segéd!$T$3:$T$304,segéd!$U$3:$U$304))))))</f>
        <v>#REF!</v>
      </c>
      <c r="I9" s="42"/>
      <c r="J9" s="321" t="e">
        <f>IF($A$3="","",IF(A9="","",IF(SUM(I9:I11)=0,0,IF($A$2="leány",LOOKUP(LARGE(I9:I11,1),segéd!$W$3:$W$304,segéd!$U$3:$U$304),IF($A$2="fiú",LOOKUP(LARGE(I9:I11,1),segéd!$S$3:$S$304,segéd!$U$3:$U$304))))))</f>
        <v>#REF!</v>
      </c>
      <c r="K9" s="230"/>
      <c r="L9" s="322" t="e">
        <f>IF($A$3="","",IF(A9="","",IF(K9="",0,IF(K9=0,0,IF($A$2="fiú",LOOKUP(K9,segéd!$K$3:$K$604,segéd!$A$3:$A$604),IF($A$2="leány",LOOKUP(K9,segéd!$AI$3:$AI$604,segéd!$Y$3:$Y$604)))))))</f>
        <v>#REF!</v>
      </c>
      <c r="M9" s="323">
        <f>IF(A9="","",IF(SUM(P9:T11)=0,0,SUM(P9:T11)))</f>
      </c>
      <c r="N9" s="236">
        <f>IF(M9="","",RANK(AH9,$AH$6:$AH$23))</f>
      </c>
      <c r="O9" s="278"/>
      <c r="P9" s="213" t="e">
        <f>IF(D9="",0,D9)</f>
        <v>#REF!</v>
      </c>
      <c r="Q9" s="213" t="e">
        <f>IF(F9="",0,F9)</f>
        <v>#REF!</v>
      </c>
      <c r="R9" s="213" t="e">
        <f>IF(H9="",0,H9)</f>
        <v>#REF!</v>
      </c>
      <c r="S9" s="213" t="e">
        <f>IF(J9="",0,J9)</f>
        <v>#REF!</v>
      </c>
      <c r="T9" s="213" t="e">
        <f>IF(L9="",0,L9)</f>
        <v>#REF!</v>
      </c>
      <c r="U9" s="213">
        <f>IF(A9="",0,M9)</f>
        <v>0</v>
      </c>
      <c r="V9" s="201">
        <f>IF(M9="","",RANK(D9,$D$6:$D$23))</f>
      </c>
      <c r="W9" s="201">
        <f>IF(M9="","",RANK(F9,$F$6:$F$23))</f>
      </c>
      <c r="X9" s="201">
        <f>IF(M9="","",RANK(H9,$H$6:$H$23))</f>
      </c>
      <c r="Y9" s="201">
        <f>IF(M9="","",RANK(J9,$J$6:$J$23))</f>
      </c>
      <c r="Z9" s="201">
        <f>IF(M9="","",RANK(L9,$L$6:$L$23))</f>
      </c>
      <c r="AA9" s="204">
        <f>COUNTIF($V9:$Z11,1)</f>
        <v>0</v>
      </c>
      <c r="AB9" s="204">
        <f>COUNTIF($V9:$Z11,2)</f>
        <v>0</v>
      </c>
      <c r="AC9" s="204">
        <f>COUNTIF($V9:$Z11,3)</f>
        <v>0</v>
      </c>
      <c r="AD9" s="204">
        <f>COUNTIF($V9:$Z11,4)</f>
        <v>0</v>
      </c>
      <c r="AE9" s="204">
        <f>COUNTIF($V9:$Z11,5)</f>
        <v>0</v>
      </c>
      <c r="AF9" s="204">
        <f>COUNTIF($V9:$Z11,6)</f>
        <v>0</v>
      </c>
      <c r="AG9" s="207">
        <f>(AF9+AE9*10+AD9*100+AC9*1000+AB9*10000+AA9*100000)/10000000</f>
        <v>0</v>
      </c>
      <c r="AH9" s="210">
        <f>IF(A9="","",U9+AG9)</f>
      </c>
      <c r="AK9" s="156"/>
    </row>
    <row r="10" spans="1:34" ht="18" customHeight="1">
      <c r="A10" s="217"/>
      <c r="B10" s="220"/>
      <c r="C10" s="223"/>
      <c r="D10" s="315"/>
      <c r="E10" s="37"/>
      <c r="F10" s="317"/>
      <c r="G10" s="40"/>
      <c r="H10" s="317"/>
      <c r="I10" s="40"/>
      <c r="J10" s="317"/>
      <c r="K10" s="231"/>
      <c r="L10" s="319"/>
      <c r="M10" s="234"/>
      <c r="N10" s="236"/>
      <c r="O10" s="238"/>
      <c r="P10" s="214"/>
      <c r="Q10" s="214"/>
      <c r="R10" s="214"/>
      <c r="S10" s="214"/>
      <c r="T10" s="214"/>
      <c r="U10" s="214"/>
      <c r="V10" s="202"/>
      <c r="W10" s="202"/>
      <c r="X10" s="202"/>
      <c r="Y10" s="202"/>
      <c r="Z10" s="202"/>
      <c r="AA10" s="205"/>
      <c r="AB10" s="205"/>
      <c r="AC10" s="205"/>
      <c r="AD10" s="205"/>
      <c r="AE10" s="205"/>
      <c r="AF10" s="205"/>
      <c r="AG10" s="208"/>
      <c r="AH10" s="211"/>
    </row>
    <row r="11" spans="1:34" ht="18" customHeight="1" thickBot="1">
      <c r="A11" s="218"/>
      <c r="B11" s="221"/>
      <c r="C11" s="224"/>
      <c r="D11" s="316"/>
      <c r="E11" s="38"/>
      <c r="F11" s="318"/>
      <c r="G11" s="41"/>
      <c r="H11" s="318"/>
      <c r="I11" s="41"/>
      <c r="J11" s="318"/>
      <c r="K11" s="232"/>
      <c r="L11" s="320"/>
      <c r="M11" s="235"/>
      <c r="N11" s="237"/>
      <c r="O11" s="239"/>
      <c r="P11" s="215"/>
      <c r="Q11" s="215"/>
      <c r="R11" s="215"/>
      <c r="S11" s="215"/>
      <c r="T11" s="215"/>
      <c r="U11" s="215"/>
      <c r="V11" s="203"/>
      <c r="W11" s="203"/>
      <c r="X11" s="203"/>
      <c r="Y11" s="203"/>
      <c r="Z11" s="203"/>
      <c r="AA11" s="206"/>
      <c r="AB11" s="206"/>
      <c r="AC11" s="206"/>
      <c r="AD11" s="206"/>
      <c r="AE11" s="206"/>
      <c r="AF11" s="206"/>
      <c r="AG11" s="209"/>
      <c r="AH11" s="212"/>
    </row>
    <row r="12" spans="1:34" ht="21" customHeight="1">
      <c r="A12" s="216"/>
      <c r="B12" s="219"/>
      <c r="C12" s="222"/>
      <c r="D12" s="314" t="e">
        <f>IF($A$3="","",IF(A12="","",IF(C12="",0,IF(C12=0,0,IF($A$3=1,LOOKUP(C12,segéd!$G$4:$G$604,segéd!$A$4:$A$604),IF($A$3=2,LOOKUP(C12,segéd!$AE$4:$AE$604,segéd!$Y$4:$Y$604)))))))</f>
        <v>#REF!</v>
      </c>
      <c r="E12" s="39"/>
      <c r="F12" s="321" t="e">
        <f>IF($A$3="","",IF(A12="","",IF(SUM(E12:E14)=0,0,IF($A$2="fiú",LOOKUP(LARGE(E12:E14,1),segéd!$Q$3:$Q$604,segéd!$U$3:$U$304),IF($A$2="leány",LOOKUP(LARGE(E12:E14,1),segéd!$V$3:$V$304,segéd!$U$3:$U$304))))))</f>
        <v>#REF!</v>
      </c>
      <c r="G12" s="42"/>
      <c r="H12" s="321" t="e">
        <f>IF($A$3="","",IF(A12="","",IF(SUM(G12:G14)=0,0,IF($A$2="leány",LOOKUP(LARGE(G12:G14,1),segéd!$X$3:$X$304,segéd!$U$3:$U$304),IF($A$2="fiú",LOOKUP(LARGE(G12:G14,1),segéd!$T$3:$T$304,segéd!$U$3:$U$304))))))</f>
        <v>#REF!</v>
      </c>
      <c r="I12" s="42"/>
      <c r="J12" s="321" t="e">
        <f>IF($A$3="","",IF(A12="","",IF(SUM(I12:I14)=0,0,IF($A$2="leány",LOOKUP(LARGE(I12:I14,1),segéd!$W$3:$W$304,segéd!$U$3:$U$304),IF($A$2="fiú",LOOKUP(LARGE(I12:I14,1),segéd!$S$3:$S$304,segéd!$U$3:$U$304))))))</f>
        <v>#REF!</v>
      </c>
      <c r="K12" s="230"/>
      <c r="L12" s="322" t="e">
        <f>IF($A$3="","",IF(A12="","",IF(K12="",0,IF(K12=0,0,IF($A$2="fiú",LOOKUP(K12,segéd!$K$3:$K$604,segéd!$A$3:$A$604),IF($A$2="leány",LOOKUP(K12,segéd!$AI$3:$AI$604,segéd!$Y$3:$Y$604)))))))</f>
        <v>#REF!</v>
      </c>
      <c r="M12" s="323">
        <f>IF(A12="","",IF(SUM(P12:T14)=0,0,SUM(P12:T14)))</f>
      </c>
      <c r="N12" s="236">
        <f>IF(M12="","",RANK(AH12,$AH$6:$AH$23))</f>
      </c>
      <c r="O12" s="278"/>
      <c r="P12" s="213" t="e">
        <f>IF(D12="",0,D12)</f>
        <v>#REF!</v>
      </c>
      <c r="Q12" s="213" t="e">
        <f>IF(F12="",0,F12)</f>
        <v>#REF!</v>
      </c>
      <c r="R12" s="213" t="e">
        <f>IF(H12="",0,H12)</f>
        <v>#REF!</v>
      </c>
      <c r="S12" s="213" t="e">
        <f>IF(J12="",0,J12)</f>
        <v>#REF!</v>
      </c>
      <c r="T12" s="213" t="e">
        <f>IF(L12="",0,L12)</f>
        <v>#REF!</v>
      </c>
      <c r="U12" s="213">
        <f>IF(A12="",0,M12)</f>
        <v>0</v>
      </c>
      <c r="V12" s="201">
        <f>IF(M12="","",RANK(D12,$D$6:$D$23))</f>
      </c>
      <c r="W12" s="201">
        <f>IF(M12="","",RANK(F12,$F$6:$F$23))</f>
      </c>
      <c r="X12" s="201">
        <f>IF(M12="","",RANK(H12,$H$6:$H$23))</f>
      </c>
      <c r="Y12" s="201">
        <f>IF(M12="","",RANK(J12,$J$6:$J$23))</f>
      </c>
      <c r="Z12" s="201">
        <f>IF(M12="","",RANK(L12,$L$6:$L$23))</f>
      </c>
      <c r="AA12" s="204">
        <f>COUNTIF($V12:$Z14,1)</f>
        <v>0</v>
      </c>
      <c r="AB12" s="204">
        <f>COUNTIF($V12:$Z14,2)</f>
        <v>0</v>
      </c>
      <c r="AC12" s="204">
        <f>COUNTIF($V12:$Z14,3)</f>
        <v>0</v>
      </c>
      <c r="AD12" s="204">
        <f>COUNTIF($V12:$Z14,4)</f>
        <v>0</v>
      </c>
      <c r="AE12" s="204">
        <f>COUNTIF($V12:$Z14,5)</f>
        <v>0</v>
      </c>
      <c r="AF12" s="204">
        <f>COUNTIF($V12:$Z14,6)</f>
        <v>0</v>
      </c>
      <c r="AG12" s="207">
        <f>(AF12+AE12*10+AD12*100+AC12*1000+AB12*10000+AA12*100000)/10000000</f>
        <v>0</v>
      </c>
      <c r="AH12" s="210">
        <f>IF(A12="","",U12+AG12)</f>
      </c>
    </row>
    <row r="13" spans="1:38" ht="18" customHeight="1">
      <c r="A13" s="217"/>
      <c r="B13" s="220"/>
      <c r="C13" s="223"/>
      <c r="D13" s="315"/>
      <c r="E13" s="37"/>
      <c r="F13" s="317"/>
      <c r="G13" s="40"/>
      <c r="H13" s="317"/>
      <c r="I13" s="40"/>
      <c r="J13" s="317"/>
      <c r="K13" s="231"/>
      <c r="L13" s="319"/>
      <c r="M13" s="234"/>
      <c r="N13" s="236"/>
      <c r="O13" s="238"/>
      <c r="P13" s="214"/>
      <c r="Q13" s="214"/>
      <c r="R13" s="214"/>
      <c r="S13" s="214"/>
      <c r="T13" s="214"/>
      <c r="U13" s="214"/>
      <c r="V13" s="202"/>
      <c r="W13" s="202"/>
      <c r="X13" s="202"/>
      <c r="Y13" s="202"/>
      <c r="Z13" s="202"/>
      <c r="AA13" s="205"/>
      <c r="AB13" s="205"/>
      <c r="AC13" s="205"/>
      <c r="AD13" s="205"/>
      <c r="AE13" s="205"/>
      <c r="AF13" s="205"/>
      <c r="AG13" s="208"/>
      <c r="AH13" s="211"/>
      <c r="AL13" s="157"/>
    </row>
    <row r="14" spans="1:38" ht="18" customHeight="1" thickBot="1">
      <c r="A14" s="218"/>
      <c r="B14" s="221"/>
      <c r="C14" s="224"/>
      <c r="D14" s="316"/>
      <c r="E14" s="38"/>
      <c r="F14" s="318"/>
      <c r="G14" s="41"/>
      <c r="H14" s="318"/>
      <c r="I14" s="41"/>
      <c r="J14" s="318"/>
      <c r="K14" s="232"/>
      <c r="L14" s="320"/>
      <c r="M14" s="235"/>
      <c r="N14" s="237"/>
      <c r="O14" s="239"/>
      <c r="P14" s="215"/>
      <c r="Q14" s="215"/>
      <c r="R14" s="215"/>
      <c r="S14" s="215"/>
      <c r="T14" s="215"/>
      <c r="U14" s="215"/>
      <c r="V14" s="203"/>
      <c r="W14" s="203"/>
      <c r="X14" s="203"/>
      <c r="Y14" s="203"/>
      <c r="Z14" s="203"/>
      <c r="AA14" s="206"/>
      <c r="AB14" s="206"/>
      <c r="AC14" s="206"/>
      <c r="AD14" s="206"/>
      <c r="AE14" s="206"/>
      <c r="AF14" s="206"/>
      <c r="AG14" s="209"/>
      <c r="AH14" s="212"/>
      <c r="AL14" s="157"/>
    </row>
    <row r="15" spans="1:38" ht="18" customHeight="1">
      <c r="A15" s="216"/>
      <c r="B15" s="219"/>
      <c r="C15" s="222"/>
      <c r="D15" s="314" t="e">
        <f>IF($A$3="","",IF(A15="","",IF(C15="",0,IF(C15=0,0,IF($A$3=1,LOOKUP(C15,segéd!$G$4:$G$604,segéd!$A$4:$A$604),IF($A$3=2,LOOKUP(C15,segéd!$AE$4:$AE$604,segéd!$Y$4:$Y$604)))))))</f>
        <v>#REF!</v>
      </c>
      <c r="E15" s="39"/>
      <c r="F15" s="321" t="e">
        <f>IF($A$3="","",IF(A15="","",IF(SUM(E15:E17)=0,0,IF($A$2="fiú",LOOKUP(LARGE(E15:E17,1),segéd!$Q$3:$Q$604,segéd!$U$3:$U$304),IF($A$2="leány",LOOKUP(LARGE(E15:E17,1),segéd!$V$3:$V$304,segéd!$U$3:$U$304))))))</f>
        <v>#REF!</v>
      </c>
      <c r="G15" s="42"/>
      <c r="H15" s="321" t="e">
        <f>IF($A$3="","",IF(A15="","",IF(SUM(G15:G17)=0,0,IF($A$2="leány",LOOKUP(LARGE(G15:G17,1),segéd!$X$3:$X$304,segéd!$U$3:$U$304),IF($A$2="fiú",LOOKUP(LARGE(G15:G17,1),segéd!$T$3:$T$304,segéd!$U$3:$U$304))))))</f>
        <v>#REF!</v>
      </c>
      <c r="I15" s="42"/>
      <c r="J15" s="321" t="e">
        <f>IF($A$3="","",IF(A15="","",IF(SUM(I15:I17)=0,0,IF($A$2="leány",LOOKUP(LARGE(I15:I17,1),segéd!$W$3:$W$304,segéd!$U$3:$U$304),IF($A$2="fiú",LOOKUP(LARGE(I15:I17,1),segéd!$S$3:$S$304,segéd!$U$3:$U$304))))))</f>
        <v>#REF!</v>
      </c>
      <c r="K15" s="230"/>
      <c r="L15" s="322" t="e">
        <f>IF($A$3="","",IF(A15="","",IF(K15="",0,IF(K15=0,0,IF($A$2="fiú",LOOKUP(K15,segéd!$K$3:$K$604,segéd!$A$3:$A$604),IF($A$2="leány",LOOKUP(K15,segéd!$AI$3:$AI$604,segéd!$Y$3:$Y$604)))))))</f>
        <v>#REF!</v>
      </c>
      <c r="M15" s="323">
        <f>IF(A15="","",IF(SUM(P15:T17)=0,0,SUM(P15:T17)))</f>
      </c>
      <c r="N15" s="236">
        <f>IF(M15="","",RANK(AH15,$AH$6:$AH$23))</f>
      </c>
      <c r="O15" s="278"/>
      <c r="P15" s="213" t="e">
        <f>IF(D15="",0,D15)</f>
        <v>#REF!</v>
      </c>
      <c r="Q15" s="213" t="e">
        <f>IF(F15="",0,F15)</f>
        <v>#REF!</v>
      </c>
      <c r="R15" s="213" t="e">
        <f>IF(H15="",0,H15)</f>
        <v>#REF!</v>
      </c>
      <c r="S15" s="213" t="e">
        <f>IF(J15="",0,J15)</f>
        <v>#REF!</v>
      </c>
      <c r="T15" s="213" t="e">
        <f>IF(L15="",0,L15)</f>
        <v>#REF!</v>
      </c>
      <c r="U15" s="213">
        <f>IF(A15="",0,M15)</f>
        <v>0</v>
      </c>
      <c r="V15" s="201">
        <f>IF(M15="","",RANK(D15,$D$6:$D$23))</f>
      </c>
      <c r="W15" s="201">
        <f>IF(M15="","",RANK(F15,$F$6:$F$23))</f>
      </c>
      <c r="X15" s="201">
        <f>IF(M15="","",RANK(H15,$H$6:$H$23))</f>
      </c>
      <c r="Y15" s="201">
        <f>IF(M15="","",RANK(J15,$J$6:$J$23))</f>
      </c>
      <c r="Z15" s="201">
        <f>IF(M15="","",RANK(L15,$L$6:$L$23))</f>
      </c>
      <c r="AA15" s="204">
        <f>COUNTIF($V15:$Z17,1)</f>
        <v>0</v>
      </c>
      <c r="AB15" s="204">
        <f>COUNTIF($V15:$Z17,2)</f>
        <v>0</v>
      </c>
      <c r="AC15" s="204">
        <f>COUNTIF($V15:$Z17,3)</f>
        <v>0</v>
      </c>
      <c r="AD15" s="204">
        <f>COUNTIF($V15:$Z17,4)</f>
        <v>0</v>
      </c>
      <c r="AE15" s="204">
        <f>COUNTIF($V15:$Z17,5)</f>
        <v>0</v>
      </c>
      <c r="AF15" s="204">
        <f>COUNTIF($V15:$Z17,6)</f>
        <v>0</v>
      </c>
      <c r="AG15" s="207">
        <f>(AF15+AE15*10+AD15*100+AC15*1000+AB15*10000+AA15*100000)/10000000</f>
        <v>0</v>
      </c>
      <c r="AH15" s="210">
        <f>IF(A15="","",U15+AG15)</f>
      </c>
      <c r="AL15" s="157"/>
    </row>
    <row r="16" spans="1:34" ht="18" customHeight="1">
      <c r="A16" s="217"/>
      <c r="B16" s="220"/>
      <c r="C16" s="223"/>
      <c r="D16" s="315"/>
      <c r="E16" s="37"/>
      <c r="F16" s="317"/>
      <c r="G16" s="40"/>
      <c r="H16" s="317"/>
      <c r="I16" s="40"/>
      <c r="J16" s="317"/>
      <c r="K16" s="231"/>
      <c r="L16" s="319"/>
      <c r="M16" s="234"/>
      <c r="N16" s="236"/>
      <c r="O16" s="238"/>
      <c r="P16" s="214"/>
      <c r="Q16" s="214"/>
      <c r="R16" s="214"/>
      <c r="S16" s="214"/>
      <c r="T16" s="214"/>
      <c r="U16" s="214"/>
      <c r="V16" s="202"/>
      <c r="W16" s="202"/>
      <c r="X16" s="202"/>
      <c r="Y16" s="202"/>
      <c r="Z16" s="202"/>
      <c r="AA16" s="205"/>
      <c r="AB16" s="205"/>
      <c r="AC16" s="205"/>
      <c r="AD16" s="205"/>
      <c r="AE16" s="205"/>
      <c r="AF16" s="205"/>
      <c r="AG16" s="208"/>
      <c r="AH16" s="211"/>
    </row>
    <row r="17" spans="1:34" ht="18" customHeight="1" thickBot="1">
      <c r="A17" s="218"/>
      <c r="B17" s="221"/>
      <c r="C17" s="224"/>
      <c r="D17" s="316"/>
      <c r="E17" s="38"/>
      <c r="F17" s="318"/>
      <c r="G17" s="41"/>
      <c r="H17" s="318"/>
      <c r="I17" s="41"/>
      <c r="J17" s="318"/>
      <c r="K17" s="232"/>
      <c r="L17" s="320"/>
      <c r="M17" s="235"/>
      <c r="N17" s="237"/>
      <c r="O17" s="239"/>
      <c r="P17" s="215"/>
      <c r="Q17" s="215"/>
      <c r="R17" s="215"/>
      <c r="S17" s="215"/>
      <c r="T17" s="215"/>
      <c r="U17" s="215"/>
      <c r="V17" s="203"/>
      <c r="W17" s="203"/>
      <c r="X17" s="203"/>
      <c r="Y17" s="203"/>
      <c r="Z17" s="203"/>
      <c r="AA17" s="206"/>
      <c r="AB17" s="206"/>
      <c r="AC17" s="206"/>
      <c r="AD17" s="206"/>
      <c r="AE17" s="206"/>
      <c r="AF17" s="206"/>
      <c r="AG17" s="209"/>
      <c r="AH17" s="212"/>
    </row>
    <row r="18" spans="1:34" ht="18" customHeight="1">
      <c r="A18" s="216"/>
      <c r="B18" s="219"/>
      <c r="C18" s="222"/>
      <c r="D18" s="314" t="e">
        <f>IF($A$3="","",IF(A18="","",IF(C18="",0,IF(C18=0,0,IF($A$3=1,LOOKUP(C18,segéd!$G$4:$G$604,segéd!$A$4:$A$604),IF($A$3=2,LOOKUP(C18,segéd!$AE$4:$AE$604,segéd!$Y$4:$Y$604)))))))</f>
        <v>#REF!</v>
      </c>
      <c r="E18" s="39"/>
      <c r="F18" s="321" t="e">
        <f>IF($A$3="","",IF(A18="","",IF(SUM(E18:E20)=0,0,IF($A$2="fiú",LOOKUP(LARGE(E18:E20,1),segéd!$Q$3:$Q$604,segéd!$U$3:$U$304),IF($A$2="leány",LOOKUP(LARGE(E18:E20,1),segéd!$V$3:$V$304,segéd!$U$3:$U$304))))))</f>
        <v>#REF!</v>
      </c>
      <c r="G18" s="42"/>
      <c r="H18" s="321" t="e">
        <f>IF($A$3="","",IF(A18="","",IF(SUM(G18:G20)=0,0,IF($A$2="leány",LOOKUP(LARGE(G18:G20,1),segéd!$X$3:$X$304,segéd!$U$3:$U$304),IF($A$2="fiú",LOOKUP(LARGE(G18:G20,1),segéd!$T$3:$T$304,segéd!$U$3:$U$304))))))</f>
        <v>#REF!</v>
      </c>
      <c r="I18" s="42"/>
      <c r="J18" s="321" t="e">
        <f>IF($A$3="","",IF(A18="","",IF(SUM(I18:I20)=0,0,IF($A$2="leány",LOOKUP(LARGE(I18:I20,1),segéd!$W$3:$W$304,segéd!$U$3:$U$304),IF($A$2="fiú",LOOKUP(LARGE(I18:I20,1),segéd!$S$3:$S$304,segéd!$U$3:$U$304))))))</f>
        <v>#REF!</v>
      </c>
      <c r="K18" s="230"/>
      <c r="L18" s="322" t="e">
        <f>IF($A$3="","",IF(A18="","",IF(K18="",0,IF(K18=0,0,IF($A$2="fiú",LOOKUP(K18,segéd!$K$3:$K$604,segéd!$A$3:$A$604),IF($A$2="leány",LOOKUP(K18,segéd!$AI$3:$AI$604,segéd!$Y$3:$Y$604)))))))</f>
        <v>#REF!</v>
      </c>
      <c r="M18" s="323">
        <f>IF(A18="","",IF(SUM(P18:T20)=0,0,SUM(P18:T20)))</f>
      </c>
      <c r="N18" s="236">
        <f>IF(M18="","",RANK(AH18,$AH$6:$AH$23))</f>
      </c>
      <c r="O18" s="278"/>
      <c r="P18" s="213" t="e">
        <f>IF(D18="",0,D18)</f>
        <v>#REF!</v>
      </c>
      <c r="Q18" s="213" t="e">
        <f>IF(F18="",0,F18)</f>
        <v>#REF!</v>
      </c>
      <c r="R18" s="213" t="e">
        <f>IF(H18="",0,H18)</f>
        <v>#REF!</v>
      </c>
      <c r="S18" s="213" t="e">
        <f>IF(J18="",0,J18)</f>
        <v>#REF!</v>
      </c>
      <c r="T18" s="213" t="e">
        <f>IF(L18="",0,L18)</f>
        <v>#REF!</v>
      </c>
      <c r="U18" s="213">
        <f>IF(A18="",0,M18)</f>
        <v>0</v>
      </c>
      <c r="V18" s="201">
        <f>IF(M18="","",RANK(D18,$D$6:$D$23))</f>
      </c>
      <c r="W18" s="201">
        <f>IF(M18="","",RANK(F18,$F$6:$F$23))</f>
      </c>
      <c r="X18" s="201">
        <f>IF(M18="","",RANK(H18,$H$6:$H$23))</f>
      </c>
      <c r="Y18" s="201">
        <f>IF(M18="","",RANK(J18,$J$6:$J$23))</f>
      </c>
      <c r="Z18" s="201">
        <f>IF(M18="","",RANK(L18,$L$6:$L$23))</f>
      </c>
      <c r="AA18" s="204">
        <f>COUNTIF($V18:$Z20,1)</f>
        <v>0</v>
      </c>
      <c r="AB18" s="204">
        <f>COUNTIF($V18:$Z20,2)</f>
        <v>0</v>
      </c>
      <c r="AC18" s="204">
        <f>COUNTIF($V18:$Z20,3)</f>
        <v>0</v>
      </c>
      <c r="AD18" s="204">
        <f>COUNTIF($V18:$Z20,4)</f>
        <v>0</v>
      </c>
      <c r="AE18" s="204">
        <f>COUNTIF($V18:$Z20,5)</f>
        <v>0</v>
      </c>
      <c r="AF18" s="204">
        <f>COUNTIF($V18:$Z20,6)</f>
        <v>0</v>
      </c>
      <c r="AG18" s="207">
        <f>(AF18+AE18*10+AD18*100+AC18*1000+AB18*10000+AA18*100000)/10000000</f>
        <v>0</v>
      </c>
      <c r="AH18" s="210">
        <f>IF(A18="","",U18+AG18)</f>
      </c>
    </row>
    <row r="19" spans="1:34" ht="18" customHeight="1">
      <c r="A19" s="217"/>
      <c r="B19" s="220"/>
      <c r="C19" s="223"/>
      <c r="D19" s="315"/>
      <c r="E19" s="37"/>
      <c r="F19" s="317"/>
      <c r="G19" s="40"/>
      <c r="H19" s="317"/>
      <c r="I19" s="40"/>
      <c r="J19" s="317"/>
      <c r="K19" s="231"/>
      <c r="L19" s="319"/>
      <c r="M19" s="234"/>
      <c r="N19" s="236"/>
      <c r="O19" s="238"/>
      <c r="P19" s="214"/>
      <c r="Q19" s="214"/>
      <c r="R19" s="214"/>
      <c r="S19" s="214"/>
      <c r="T19" s="214"/>
      <c r="U19" s="214"/>
      <c r="V19" s="202"/>
      <c r="W19" s="202"/>
      <c r="X19" s="202"/>
      <c r="Y19" s="202"/>
      <c r="Z19" s="202"/>
      <c r="AA19" s="205"/>
      <c r="AB19" s="205"/>
      <c r="AC19" s="205"/>
      <c r="AD19" s="205"/>
      <c r="AE19" s="205"/>
      <c r="AF19" s="205"/>
      <c r="AG19" s="208"/>
      <c r="AH19" s="211"/>
    </row>
    <row r="20" spans="1:34" ht="18" customHeight="1" thickBot="1">
      <c r="A20" s="218"/>
      <c r="B20" s="221"/>
      <c r="C20" s="224"/>
      <c r="D20" s="316"/>
      <c r="E20" s="38"/>
      <c r="F20" s="318"/>
      <c r="G20" s="41"/>
      <c r="H20" s="318"/>
      <c r="I20" s="41"/>
      <c r="J20" s="318"/>
      <c r="K20" s="232"/>
      <c r="L20" s="320"/>
      <c r="M20" s="235"/>
      <c r="N20" s="237"/>
      <c r="O20" s="239"/>
      <c r="P20" s="215"/>
      <c r="Q20" s="215"/>
      <c r="R20" s="215"/>
      <c r="S20" s="215"/>
      <c r="T20" s="215"/>
      <c r="U20" s="215"/>
      <c r="V20" s="203"/>
      <c r="W20" s="203"/>
      <c r="X20" s="203"/>
      <c r="Y20" s="203"/>
      <c r="Z20" s="203"/>
      <c r="AA20" s="206"/>
      <c r="AB20" s="206"/>
      <c r="AC20" s="206"/>
      <c r="AD20" s="206"/>
      <c r="AE20" s="206"/>
      <c r="AF20" s="206"/>
      <c r="AG20" s="209"/>
      <c r="AH20" s="212"/>
    </row>
    <row r="21" spans="1:34" ht="18" customHeight="1">
      <c r="A21" s="216"/>
      <c r="B21" s="219"/>
      <c r="C21" s="222"/>
      <c r="D21" s="314" t="e">
        <f>IF($A$3="","",IF(A21="","",IF(C21="",0,IF(C21=0,0,IF($A$3=1,LOOKUP(C21,segéd!$G$4:$G$604,segéd!$A$4:$A$604),IF($A$3=2,LOOKUP(C21,segéd!$AE$4:$AE$604,segéd!$Y$4:$Y$604)))))))</f>
        <v>#REF!</v>
      </c>
      <c r="E21" s="39"/>
      <c r="F21" s="321" t="e">
        <f>IF($A$3="","",IF(A21="","",IF(SUM(E21:E23)=0,0,IF($A$2="fiú",LOOKUP(LARGE(E21:E23,1),segéd!$Q$3:$Q$604,segéd!$U$3:$U$304),IF($A$2="leány",LOOKUP(LARGE(E21:E23,1),segéd!$V$3:$V$304,segéd!$U$3:$U$304))))))</f>
        <v>#REF!</v>
      </c>
      <c r="G21" s="42"/>
      <c r="H21" s="321" t="e">
        <f>IF($A$3="","",IF(A21="","",IF(SUM(G21:G23)=0,0,IF($A$2="leány",LOOKUP(LARGE(G21:G23,1),segéd!$X$3:$X$304,segéd!$U$3:$U$304),IF($A$2="fiú",LOOKUP(LARGE(G21:G23,1),segéd!$T$3:$T$304,segéd!$U$3:$U$304))))))</f>
        <v>#REF!</v>
      </c>
      <c r="I21" s="42"/>
      <c r="J21" s="321" t="e">
        <f>IF($A$3="","",IF(A21="","",IF(SUM(I21:I23)=0,0,IF($A$2="leány",LOOKUP(LARGE(I21:I23,1),segéd!$W$3:$W$304,segéd!$U$3:$U$304),IF($A$2="fiú",LOOKUP(LARGE(I21:I23,1),segéd!$S$3:$S$304,segéd!$U$3:$U$304))))))</f>
        <v>#REF!</v>
      </c>
      <c r="K21" s="230"/>
      <c r="L21" s="322" t="e">
        <f>IF($A$3="","",IF(A21="","",IF(K21="",0,IF(K21=0,0,IF($A$2="fiú",LOOKUP(K21,segéd!$K$3:$K$604,segéd!$A$3:$A$604),IF($A$2="leány",LOOKUP(K21,segéd!$AI$3:$AI$604,segéd!$Y$3:$Y$604)))))))</f>
        <v>#REF!</v>
      </c>
      <c r="M21" s="323">
        <f>IF(A21="","",IF(SUM(P21:T23)=0,0,SUM(P21:T23)))</f>
      </c>
      <c r="N21" s="236">
        <f>IF(M21="","",RANK(AH21,$AH$6:$AH$23))</f>
      </c>
      <c r="O21" s="278"/>
      <c r="P21" s="213" t="e">
        <f>IF(D21="",0,D21)</f>
        <v>#REF!</v>
      </c>
      <c r="Q21" s="213" t="e">
        <f>IF(F21="",0,F21)</f>
        <v>#REF!</v>
      </c>
      <c r="R21" s="213" t="e">
        <f>IF(H21="",0,H21)</f>
        <v>#REF!</v>
      </c>
      <c r="S21" s="213" t="e">
        <f>IF(J21="",0,J21)</f>
        <v>#REF!</v>
      </c>
      <c r="T21" s="213" t="e">
        <f>IF(L21="",0,L21)</f>
        <v>#REF!</v>
      </c>
      <c r="U21" s="213">
        <f>IF(A21="",0,M21)</f>
        <v>0</v>
      </c>
      <c r="V21" s="201">
        <f>IF(M21="","",RANK(D21,$D$6:$D$23))</f>
      </c>
      <c r="W21" s="201">
        <f>IF(M21="","",RANK(F21,$F$6:$F$23))</f>
      </c>
      <c r="X21" s="201">
        <f>IF(M21="","",RANK(H21,$H$6:$H$23))</f>
      </c>
      <c r="Y21" s="201">
        <f>IF(M21="","",RANK(J21,$J$6:$J$23))</f>
      </c>
      <c r="Z21" s="201">
        <f>IF(M21="","",RANK(L21,$L$6:$L$23))</f>
      </c>
      <c r="AA21" s="204">
        <f>COUNTIF($V21:$Z23,1)</f>
        <v>0</v>
      </c>
      <c r="AB21" s="204">
        <f>COUNTIF($V21:$Z23,2)</f>
        <v>0</v>
      </c>
      <c r="AC21" s="204">
        <f>COUNTIF($V21:$Z23,3)</f>
        <v>0</v>
      </c>
      <c r="AD21" s="204">
        <f>COUNTIF($V21:$Z23,4)</f>
        <v>0</v>
      </c>
      <c r="AE21" s="204">
        <f>COUNTIF($V21:$Z23,5)</f>
        <v>0</v>
      </c>
      <c r="AF21" s="204">
        <f>COUNTIF($V21:$Z23,6)</f>
        <v>0</v>
      </c>
      <c r="AG21" s="207">
        <f>(AF21+AE21*10+AD21*100+AC21*1000+AB21*10000+AA21*100000)/10000000</f>
        <v>0</v>
      </c>
      <c r="AH21" s="210">
        <f>IF(A21="","",U21+AG21)</f>
      </c>
    </row>
    <row r="22" spans="1:34" ht="18" customHeight="1">
      <c r="A22" s="217"/>
      <c r="B22" s="220"/>
      <c r="C22" s="223"/>
      <c r="D22" s="315"/>
      <c r="E22" s="37"/>
      <c r="F22" s="317"/>
      <c r="G22" s="40"/>
      <c r="H22" s="317"/>
      <c r="I22" s="40"/>
      <c r="J22" s="317"/>
      <c r="K22" s="231"/>
      <c r="L22" s="319"/>
      <c r="M22" s="234"/>
      <c r="N22" s="236"/>
      <c r="O22" s="238"/>
      <c r="P22" s="214"/>
      <c r="Q22" s="214"/>
      <c r="R22" s="214"/>
      <c r="S22" s="214"/>
      <c r="T22" s="214"/>
      <c r="U22" s="214"/>
      <c r="V22" s="202"/>
      <c r="W22" s="202"/>
      <c r="X22" s="202"/>
      <c r="Y22" s="202"/>
      <c r="Z22" s="202"/>
      <c r="AA22" s="205"/>
      <c r="AB22" s="205"/>
      <c r="AC22" s="205"/>
      <c r="AD22" s="205"/>
      <c r="AE22" s="205"/>
      <c r="AF22" s="205"/>
      <c r="AG22" s="208"/>
      <c r="AH22" s="211"/>
    </row>
    <row r="23" spans="1:34" ht="18" customHeight="1" thickBot="1">
      <c r="A23" s="218"/>
      <c r="B23" s="221"/>
      <c r="C23" s="224"/>
      <c r="D23" s="316"/>
      <c r="E23" s="38"/>
      <c r="F23" s="318"/>
      <c r="G23" s="41"/>
      <c r="H23" s="318"/>
      <c r="I23" s="41"/>
      <c r="J23" s="318"/>
      <c r="K23" s="232"/>
      <c r="L23" s="320"/>
      <c r="M23" s="235"/>
      <c r="N23" s="237"/>
      <c r="O23" s="239"/>
      <c r="P23" s="215"/>
      <c r="Q23" s="215"/>
      <c r="R23" s="215"/>
      <c r="S23" s="215"/>
      <c r="T23" s="215"/>
      <c r="U23" s="215"/>
      <c r="V23" s="203"/>
      <c r="W23" s="203"/>
      <c r="X23" s="203"/>
      <c r="Y23" s="203"/>
      <c r="Z23" s="203"/>
      <c r="AA23" s="206"/>
      <c r="AB23" s="206"/>
      <c r="AC23" s="206"/>
      <c r="AD23" s="206"/>
      <c r="AE23" s="206"/>
      <c r="AF23" s="206"/>
      <c r="AG23" s="209"/>
      <c r="AH23" s="212"/>
    </row>
    <row r="24" spans="1:34" ht="8.25" customHeight="1" thickBot="1">
      <c r="A24" s="324"/>
      <c r="B24" s="325"/>
      <c r="C24" s="325"/>
      <c r="D24" s="325"/>
      <c r="E24" s="325"/>
      <c r="F24" s="325"/>
      <c r="G24" s="325"/>
      <c r="H24" s="326"/>
      <c r="I24" s="43"/>
      <c r="J24" s="43"/>
      <c r="K24" s="330"/>
      <c r="L24" s="332">
        <f>IF(K24="","",IF(K24=0,0,IF(A3=1,LOOKUP(K24,segéd!$O$4:$O$604,segéd!$A$4:$A$604),IF(A3=2,LOOKUP(K24,segéd!$AM$3:$AM$604,segéd!$Y$3:$Y$604),""))))</f>
      </c>
      <c r="M24" s="332">
        <f>IF(P24=0,"",IF(K24="",P24,L24+P24))</f>
      </c>
      <c r="N24" s="335">
        <f>IF(M2="","",#REF!)</f>
      </c>
      <c r="O24" s="336"/>
      <c r="P24" s="34">
        <f>SUM(M6:M23)</f>
        <v>0</v>
      </c>
      <c r="Q24" s="35">
        <f>COUNTA(A6:A23)</f>
        <v>0</v>
      </c>
      <c r="R24" s="28"/>
      <c r="S24" s="28"/>
      <c r="T24" s="28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ht="30" customHeight="1" thickBot="1">
      <c r="A25" s="327"/>
      <c r="B25" s="328"/>
      <c r="C25" s="328"/>
      <c r="D25" s="328"/>
      <c r="E25" s="328"/>
      <c r="F25" s="328"/>
      <c r="G25" s="328"/>
      <c r="H25" s="329"/>
      <c r="I25" s="44"/>
      <c r="J25" s="44"/>
      <c r="K25" s="331"/>
      <c r="L25" s="333"/>
      <c r="M25" s="334"/>
      <c r="N25" s="337"/>
      <c r="O25" s="338"/>
      <c r="P25" s="28"/>
      <c r="Q25" s="28"/>
      <c r="R25" s="28"/>
      <c r="S25" s="28"/>
      <c r="T25" s="28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6">
        <f>SUM(AF6:AF23)</f>
        <v>0</v>
      </c>
      <c r="AG25" s="32"/>
      <c r="AH25" s="32"/>
    </row>
    <row r="26" spans="1:32" ht="18" customHeight="1">
      <c r="A26" s="247"/>
      <c r="B26" s="341" t="s">
        <v>34</v>
      </c>
      <c r="C26" s="343">
        <f>$M$2</f>
        <v>0</v>
      </c>
      <c r="D26" s="343"/>
      <c r="E26" s="343"/>
      <c r="F26" s="345" t="s">
        <v>38</v>
      </c>
      <c r="G26" s="347" t="s">
        <v>35</v>
      </c>
      <c r="H26" s="347"/>
      <c r="I26" s="347"/>
      <c r="J26" s="347"/>
      <c r="K26" s="347"/>
      <c r="L26" s="348"/>
      <c r="M26" s="351">
        <f>IF(P24=0,L24,IF(Q24=6,$M$24-LARGE(M6:M23,6),M24))</f>
      </c>
      <c r="N26" s="337"/>
      <c r="O26" s="338"/>
      <c r="P26" s="28"/>
      <c r="Q26" s="28"/>
      <c r="R26" s="28"/>
      <c r="S26" s="28"/>
      <c r="T26" s="28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ht="42.75" customHeight="1" thickBot="1">
      <c r="A27" s="248"/>
      <c r="B27" s="342"/>
      <c r="C27" s="344"/>
      <c r="D27" s="344"/>
      <c r="E27" s="344"/>
      <c r="F27" s="346"/>
      <c r="G27" s="349"/>
      <c r="H27" s="349"/>
      <c r="I27" s="349"/>
      <c r="J27" s="349"/>
      <c r="K27" s="349"/>
      <c r="L27" s="350"/>
      <c r="M27" s="352"/>
      <c r="N27" s="339"/>
      <c r="O27" s="340"/>
      <c r="P27" s="28"/>
      <c r="Q27" s="28"/>
      <c r="R27" s="28"/>
      <c r="S27" s="28"/>
      <c r="T27" s="28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20" ht="16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N28" s="30"/>
      <c r="O28" s="30"/>
      <c r="P28" s="30"/>
      <c r="Q28" s="30"/>
      <c r="R28" s="30"/>
      <c r="S28" s="30"/>
      <c r="T28" s="30"/>
    </row>
    <row r="29" spans="1:20" ht="13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ht="13.5" customHeight="1"/>
    <row r="33" ht="12.75" customHeight="1"/>
    <row r="34" ht="12.75" customHeight="1"/>
    <row r="35" ht="13.5" customHeight="1"/>
    <row r="36" ht="12.75" customHeight="1"/>
    <row r="37" ht="12.75" customHeight="1"/>
    <row r="38" ht="13.5" customHeight="1"/>
    <row r="39" ht="12.75" customHeight="1"/>
    <row r="40" ht="12.75" customHeight="1"/>
    <row r="41" ht="13.5" customHeight="1"/>
    <row r="42" ht="12.75" customHeight="1"/>
    <row r="43" ht="12.75" customHeight="1"/>
    <row r="44" ht="13.5" customHeight="1"/>
  </sheetData>
  <sheetProtection/>
  <protectedRanges>
    <protectedRange sqref="M2:O2 A6:C23 E6:E23 G6:G23 I6:I23 K6:K23" name="Tartom?ny1"/>
  </protectedRanges>
  <mergeCells count="220">
    <mergeCell ref="B26:B27"/>
    <mergeCell ref="C26:E27"/>
    <mergeCell ref="F26:F27"/>
    <mergeCell ref="G26:L27"/>
    <mergeCell ref="M26:M27"/>
    <mergeCell ref="AE21:AE23"/>
    <mergeCell ref="Z21:Z23"/>
    <mergeCell ref="AA21:AA23"/>
    <mergeCell ref="AB21:AB23"/>
    <mergeCell ref="AC21:AC23"/>
    <mergeCell ref="AF21:AF23"/>
    <mergeCell ref="AG21:AG23"/>
    <mergeCell ref="AH21:AH23"/>
    <mergeCell ref="A24:H25"/>
    <mergeCell ref="K24:K25"/>
    <mergeCell ref="L24:L25"/>
    <mergeCell ref="M24:M25"/>
    <mergeCell ref="N24:O27"/>
    <mergeCell ref="A26:A27"/>
    <mergeCell ref="Y21:Y23"/>
    <mergeCell ref="AD21:AD23"/>
    <mergeCell ref="S21:S23"/>
    <mergeCell ref="T21:T23"/>
    <mergeCell ref="U21:U23"/>
    <mergeCell ref="V21:V23"/>
    <mergeCell ref="W21:W23"/>
    <mergeCell ref="X21:X23"/>
    <mergeCell ref="M21:M23"/>
    <mergeCell ref="N21:N23"/>
    <mergeCell ref="O21:O23"/>
    <mergeCell ref="P21:P23"/>
    <mergeCell ref="Q21:Q23"/>
    <mergeCell ref="R21:R23"/>
    <mergeCell ref="AH18:AH20"/>
    <mergeCell ref="A21:A23"/>
    <mergeCell ref="B21:B23"/>
    <mergeCell ref="C21:C23"/>
    <mergeCell ref="D21:D23"/>
    <mergeCell ref="F21:F23"/>
    <mergeCell ref="H21:H23"/>
    <mergeCell ref="J21:J23"/>
    <mergeCell ref="K21:K23"/>
    <mergeCell ref="L21:L23"/>
    <mergeCell ref="AB18:AB20"/>
    <mergeCell ref="AC18:AC20"/>
    <mergeCell ref="AD18:AD20"/>
    <mergeCell ref="AE18:AE20"/>
    <mergeCell ref="AF18:AF20"/>
    <mergeCell ref="AG18:AG20"/>
    <mergeCell ref="V18:V20"/>
    <mergeCell ref="W18:W20"/>
    <mergeCell ref="X18:X20"/>
    <mergeCell ref="Y18:Y20"/>
    <mergeCell ref="Z18:Z20"/>
    <mergeCell ref="AA18:AA20"/>
    <mergeCell ref="P18:P20"/>
    <mergeCell ref="Q18:Q20"/>
    <mergeCell ref="R18:R20"/>
    <mergeCell ref="S18:S20"/>
    <mergeCell ref="T18:T20"/>
    <mergeCell ref="U18:U20"/>
    <mergeCell ref="J18:J20"/>
    <mergeCell ref="K18:K20"/>
    <mergeCell ref="L18:L20"/>
    <mergeCell ref="M18:M20"/>
    <mergeCell ref="N18:N20"/>
    <mergeCell ref="O18:O20"/>
    <mergeCell ref="AE15:AE17"/>
    <mergeCell ref="AF15:AF17"/>
    <mergeCell ref="AG15:AG17"/>
    <mergeCell ref="AH15:AH17"/>
    <mergeCell ref="A18:A20"/>
    <mergeCell ref="B18:B20"/>
    <mergeCell ref="C18:C20"/>
    <mergeCell ref="D18:D20"/>
    <mergeCell ref="F18:F20"/>
    <mergeCell ref="H18:H20"/>
    <mergeCell ref="Y15:Y17"/>
    <mergeCell ref="Z15:Z17"/>
    <mergeCell ref="AA15:AA17"/>
    <mergeCell ref="AB15:AB17"/>
    <mergeCell ref="AC15:AC17"/>
    <mergeCell ref="AD15:AD17"/>
    <mergeCell ref="S15:S17"/>
    <mergeCell ref="T15:T17"/>
    <mergeCell ref="U15:U17"/>
    <mergeCell ref="V15:V17"/>
    <mergeCell ref="W15:W17"/>
    <mergeCell ref="X15:X17"/>
    <mergeCell ref="M15:M17"/>
    <mergeCell ref="N15:N17"/>
    <mergeCell ref="O15:O17"/>
    <mergeCell ref="P15:P17"/>
    <mergeCell ref="Q15:Q17"/>
    <mergeCell ref="R15:R17"/>
    <mergeCell ref="AH12:AH14"/>
    <mergeCell ref="A15:A17"/>
    <mergeCell ref="B15:B17"/>
    <mergeCell ref="C15:C17"/>
    <mergeCell ref="D15:D17"/>
    <mergeCell ref="F15:F17"/>
    <mergeCell ref="H15:H17"/>
    <mergeCell ref="J15:J17"/>
    <mergeCell ref="K15:K17"/>
    <mergeCell ref="L15:L17"/>
    <mergeCell ref="AB12:AB14"/>
    <mergeCell ref="AC12:AC14"/>
    <mergeCell ref="AD12:AD14"/>
    <mergeCell ref="AE12:AE14"/>
    <mergeCell ref="AF12:AF14"/>
    <mergeCell ref="AG12:AG14"/>
    <mergeCell ref="V12:V14"/>
    <mergeCell ref="W12:W14"/>
    <mergeCell ref="X12:X14"/>
    <mergeCell ref="Y12:Y14"/>
    <mergeCell ref="Z12:Z14"/>
    <mergeCell ref="AA12:AA14"/>
    <mergeCell ref="P12:P14"/>
    <mergeCell ref="Q12:Q14"/>
    <mergeCell ref="R12:R14"/>
    <mergeCell ref="S12:S14"/>
    <mergeCell ref="T12:T14"/>
    <mergeCell ref="U12:U14"/>
    <mergeCell ref="J12:J14"/>
    <mergeCell ref="K12:K14"/>
    <mergeCell ref="L12:L14"/>
    <mergeCell ref="M12:M14"/>
    <mergeCell ref="N12:N14"/>
    <mergeCell ref="O12:O14"/>
    <mergeCell ref="AE9:AE11"/>
    <mergeCell ref="AF9:AF11"/>
    <mergeCell ref="AG9:AG11"/>
    <mergeCell ref="AH9:AH11"/>
    <mergeCell ref="A12:A14"/>
    <mergeCell ref="B12:B14"/>
    <mergeCell ref="C12:C14"/>
    <mergeCell ref="D12:D14"/>
    <mergeCell ref="F12:F14"/>
    <mergeCell ref="H12:H14"/>
    <mergeCell ref="Y9:Y11"/>
    <mergeCell ref="Z9:Z11"/>
    <mergeCell ref="AA9:AA11"/>
    <mergeCell ref="AB9:AB11"/>
    <mergeCell ref="AC9:AC11"/>
    <mergeCell ref="AD9:AD11"/>
    <mergeCell ref="S9:S11"/>
    <mergeCell ref="T9:T11"/>
    <mergeCell ref="U9:U11"/>
    <mergeCell ref="V9:V11"/>
    <mergeCell ref="W9:W11"/>
    <mergeCell ref="X9:X11"/>
    <mergeCell ref="M9:M11"/>
    <mergeCell ref="N9:N11"/>
    <mergeCell ref="O9:O11"/>
    <mergeCell ref="P9:P11"/>
    <mergeCell ref="Q9:Q11"/>
    <mergeCell ref="R9:R11"/>
    <mergeCell ref="AH6:AH8"/>
    <mergeCell ref="A9:A11"/>
    <mergeCell ref="B9:B11"/>
    <mergeCell ref="C9:C11"/>
    <mergeCell ref="D9:D11"/>
    <mergeCell ref="F9:F11"/>
    <mergeCell ref="H9:H11"/>
    <mergeCell ref="J9:J11"/>
    <mergeCell ref="K9:K11"/>
    <mergeCell ref="L9:L11"/>
    <mergeCell ref="AB6:AB8"/>
    <mergeCell ref="AC6:AC8"/>
    <mergeCell ref="AD6:AD8"/>
    <mergeCell ref="AE6:AE8"/>
    <mergeCell ref="AF6:AF8"/>
    <mergeCell ref="AG6:AG8"/>
    <mergeCell ref="V6:V8"/>
    <mergeCell ref="W6:W8"/>
    <mergeCell ref="X6:X8"/>
    <mergeCell ref="Y6:Y8"/>
    <mergeCell ref="Z6:Z8"/>
    <mergeCell ref="AA6:AA8"/>
    <mergeCell ref="P6:P8"/>
    <mergeCell ref="Q6:Q8"/>
    <mergeCell ref="R6:R8"/>
    <mergeCell ref="S6:S8"/>
    <mergeCell ref="T6:T8"/>
    <mergeCell ref="U6:U8"/>
    <mergeCell ref="J6:J8"/>
    <mergeCell ref="K6:K8"/>
    <mergeCell ref="L6:L8"/>
    <mergeCell ref="M6:M8"/>
    <mergeCell ref="N6:N8"/>
    <mergeCell ref="O6:O8"/>
    <mergeCell ref="AC4:AC5"/>
    <mergeCell ref="AD4:AD5"/>
    <mergeCell ref="AE4:AE5"/>
    <mergeCell ref="AF4:AF5"/>
    <mergeCell ref="A6:A8"/>
    <mergeCell ref="B6:B8"/>
    <mergeCell ref="C6:C8"/>
    <mergeCell ref="D6:D8"/>
    <mergeCell ref="F6:F8"/>
    <mergeCell ref="H6:H8"/>
    <mergeCell ref="K4:L4"/>
    <mergeCell ref="M4:M5"/>
    <mergeCell ref="N4:N5"/>
    <mergeCell ref="O4:O5"/>
    <mergeCell ref="AA4:AA5"/>
    <mergeCell ref="AB4:AB5"/>
    <mergeCell ref="A4:A5"/>
    <mergeCell ref="B4:B5"/>
    <mergeCell ref="C4:D4"/>
    <mergeCell ref="E4:F4"/>
    <mergeCell ref="G4:H4"/>
    <mergeCell ref="I4:J4"/>
    <mergeCell ref="A1:N1"/>
    <mergeCell ref="B2:D3"/>
    <mergeCell ref="E2:L3"/>
    <mergeCell ref="M2:O2"/>
    <mergeCell ref="U2:W2"/>
    <mergeCell ref="M3:O3"/>
    <mergeCell ref="V3:AF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7.140625" style="0" customWidth="1"/>
    <col min="2" max="2" width="23.28125" style="0" customWidth="1"/>
    <col min="3" max="3" width="19.7109375" style="0" customWidth="1"/>
    <col min="4" max="4" width="11.00390625" style="0" customWidth="1"/>
    <col min="5" max="5" width="7.8515625" style="0" customWidth="1"/>
    <col min="6" max="6" width="19.28125" style="0" customWidth="1"/>
    <col min="7" max="7" width="12.28125" style="0" customWidth="1"/>
  </cols>
  <sheetData>
    <row r="1" spans="1:7" ht="18.75" thickBot="1">
      <c r="A1" s="353" t="s">
        <v>64</v>
      </c>
      <c r="B1" s="354"/>
      <c r="C1" s="354"/>
      <c r="D1" s="354"/>
      <c r="E1" s="354"/>
      <c r="F1" s="354"/>
      <c r="G1" s="355"/>
    </row>
    <row r="2" spans="1:7" ht="27" thickBot="1">
      <c r="A2" s="356" t="s">
        <v>49</v>
      </c>
      <c r="B2" s="357"/>
      <c r="C2" s="1" t="s">
        <v>87</v>
      </c>
      <c r="D2" s="165" t="s">
        <v>41</v>
      </c>
      <c r="E2" s="358" t="s">
        <v>31</v>
      </c>
      <c r="F2" s="358"/>
      <c r="G2" s="359"/>
    </row>
    <row r="3" spans="1:7" ht="32.25" thickBot="1">
      <c r="A3" s="170" t="s">
        <v>55</v>
      </c>
      <c r="B3" s="171" t="s">
        <v>33</v>
      </c>
      <c r="C3" s="171" t="s">
        <v>29</v>
      </c>
      <c r="D3" s="200" t="s">
        <v>7</v>
      </c>
      <c r="E3" s="164" t="s">
        <v>55</v>
      </c>
      <c r="F3" s="162" t="s">
        <v>29</v>
      </c>
      <c r="G3" s="163" t="s">
        <v>7</v>
      </c>
    </row>
    <row r="4" spans="1:7" ht="15.75">
      <c r="A4" s="3">
        <v>1</v>
      </c>
      <c r="B4" s="5" t="s">
        <v>85</v>
      </c>
      <c r="C4" s="5" t="s">
        <v>66</v>
      </c>
      <c r="D4" s="4">
        <v>1000</v>
      </c>
      <c r="E4" s="192">
        <v>1</v>
      </c>
      <c r="F4" s="193" t="s">
        <v>65</v>
      </c>
      <c r="G4" s="194">
        <v>3389.063364166672</v>
      </c>
    </row>
    <row r="5" spans="1:7" ht="15.75">
      <c r="A5" s="3">
        <v>2</v>
      </c>
      <c r="B5" s="5" t="s">
        <v>82</v>
      </c>
      <c r="C5" s="5" t="s">
        <v>83</v>
      </c>
      <c r="D5" s="4">
        <v>839</v>
      </c>
      <c r="E5" s="195">
        <v>2</v>
      </c>
      <c r="F5" s="10" t="s">
        <v>66</v>
      </c>
      <c r="G5" s="11">
        <v>3345.0545567609624</v>
      </c>
    </row>
    <row r="6" spans="1:7" ht="15.75">
      <c r="A6" s="3">
        <v>3</v>
      </c>
      <c r="B6" s="5" t="s">
        <v>69</v>
      </c>
      <c r="C6" s="5" t="s">
        <v>67</v>
      </c>
      <c r="D6" s="4">
        <v>744</v>
      </c>
      <c r="E6" s="195">
        <v>3</v>
      </c>
      <c r="F6" s="10" t="s">
        <v>67</v>
      </c>
      <c r="G6" s="11">
        <v>3001.0511533585627</v>
      </c>
    </row>
    <row r="7" spans="1:7" ht="15.75">
      <c r="A7" s="3">
        <v>4</v>
      </c>
      <c r="B7" s="5" t="s">
        <v>76</v>
      </c>
      <c r="C7" s="5" t="s">
        <v>65</v>
      </c>
      <c r="D7" s="4">
        <v>730</v>
      </c>
      <c r="E7" s="195"/>
      <c r="F7" s="10"/>
      <c r="G7" s="11"/>
    </row>
    <row r="8" spans="1:7" ht="15.75">
      <c r="A8" s="3">
        <v>5</v>
      </c>
      <c r="B8" s="5" t="s">
        <v>75</v>
      </c>
      <c r="C8" s="5" t="s">
        <v>65</v>
      </c>
      <c r="D8" s="4">
        <v>719</v>
      </c>
      <c r="E8" s="195"/>
      <c r="F8" s="10"/>
      <c r="G8" s="11"/>
    </row>
    <row r="9" spans="1:7" ht="15.75">
      <c r="A9" s="3">
        <v>6</v>
      </c>
      <c r="B9" s="6" t="s">
        <v>73</v>
      </c>
      <c r="C9" s="186" t="s">
        <v>65</v>
      </c>
      <c r="D9" s="4">
        <v>666</v>
      </c>
      <c r="E9" s="195"/>
      <c r="F9" s="10"/>
      <c r="G9" s="11"/>
    </row>
    <row r="10" spans="1:7" ht="15.75">
      <c r="A10" s="3">
        <v>7</v>
      </c>
      <c r="B10" s="5" t="s">
        <v>72</v>
      </c>
      <c r="C10" s="5" t="s">
        <v>65</v>
      </c>
      <c r="D10" s="4">
        <v>641</v>
      </c>
      <c r="E10" s="195"/>
      <c r="F10" s="10"/>
      <c r="G10" s="11"/>
    </row>
    <row r="11" spans="1:7" ht="15.75">
      <c r="A11" s="3">
        <v>8</v>
      </c>
      <c r="B11" s="5" t="s">
        <v>74</v>
      </c>
      <c r="C11" s="5" t="s">
        <v>65</v>
      </c>
      <c r="D11" s="4">
        <v>633</v>
      </c>
      <c r="E11" s="195"/>
      <c r="F11" s="10"/>
      <c r="G11" s="11"/>
    </row>
    <row r="12" spans="1:7" ht="15.75">
      <c r="A12" s="3">
        <v>9</v>
      </c>
      <c r="B12" s="5" t="s">
        <v>84</v>
      </c>
      <c r="C12" s="5" t="s">
        <v>67</v>
      </c>
      <c r="D12" s="4">
        <v>628</v>
      </c>
      <c r="E12" s="195"/>
      <c r="F12" s="10"/>
      <c r="G12" s="11"/>
    </row>
    <row r="13" spans="1:7" ht="15.75">
      <c r="A13" s="3">
        <v>10</v>
      </c>
      <c r="B13" s="5" t="s">
        <v>81</v>
      </c>
      <c r="C13" s="5" t="s">
        <v>66</v>
      </c>
      <c r="D13" s="4">
        <v>624</v>
      </c>
      <c r="E13" s="195"/>
      <c r="F13" s="10"/>
      <c r="G13" s="11"/>
    </row>
    <row r="14" spans="1:7" ht="15.75">
      <c r="A14" s="3">
        <v>11</v>
      </c>
      <c r="B14" s="5" t="s">
        <v>77</v>
      </c>
      <c r="C14" s="5" t="s">
        <v>66</v>
      </c>
      <c r="D14" s="4">
        <v>609</v>
      </c>
      <c r="E14" s="195"/>
      <c r="F14" s="10"/>
      <c r="G14" s="11"/>
    </row>
    <row r="15" spans="1:7" ht="15.75">
      <c r="A15" s="3">
        <v>12</v>
      </c>
      <c r="B15" s="5" t="s">
        <v>70</v>
      </c>
      <c r="C15" s="5" t="s">
        <v>67</v>
      </c>
      <c r="D15" s="4">
        <v>585</v>
      </c>
      <c r="E15" s="195"/>
      <c r="F15" s="10"/>
      <c r="G15" s="11"/>
    </row>
    <row r="16" spans="1:7" ht="15.75">
      <c r="A16" s="3">
        <v>13</v>
      </c>
      <c r="B16" s="5" t="s">
        <v>78</v>
      </c>
      <c r="C16" s="5" t="s">
        <v>66</v>
      </c>
      <c r="D16" s="4">
        <v>567</v>
      </c>
      <c r="E16" s="195"/>
      <c r="F16" s="10"/>
      <c r="G16" s="11"/>
    </row>
    <row r="17" spans="1:7" ht="15.75">
      <c r="A17" s="3">
        <v>14</v>
      </c>
      <c r="B17" s="5" t="s">
        <v>79</v>
      </c>
      <c r="C17" s="5" t="s">
        <v>66</v>
      </c>
      <c r="D17" s="4">
        <v>545</v>
      </c>
      <c r="E17" s="195"/>
      <c r="F17" s="10"/>
      <c r="G17" s="11"/>
    </row>
    <row r="18" spans="1:7" ht="15.75">
      <c r="A18" s="3">
        <v>15</v>
      </c>
      <c r="B18" s="5" t="s">
        <v>80</v>
      </c>
      <c r="C18" s="5" t="s">
        <v>66</v>
      </c>
      <c r="D18" s="4">
        <v>544</v>
      </c>
      <c r="E18" s="195"/>
      <c r="F18" s="10"/>
      <c r="G18" s="11"/>
    </row>
    <row r="19" spans="1:7" ht="15.75">
      <c r="A19" s="3">
        <v>16</v>
      </c>
      <c r="B19" s="5" t="s">
        <v>68</v>
      </c>
      <c r="C19" s="5" t="s">
        <v>67</v>
      </c>
      <c r="D19" s="4">
        <v>533</v>
      </c>
      <c r="E19" s="196"/>
      <c r="F19" s="12"/>
      <c r="G19" s="13"/>
    </row>
    <row r="20" spans="1:7" ht="15.75">
      <c r="A20" s="3">
        <v>17</v>
      </c>
      <c r="B20" s="5" t="s">
        <v>86</v>
      </c>
      <c r="C20" s="5" t="s">
        <v>65</v>
      </c>
      <c r="D20" s="4">
        <v>526</v>
      </c>
      <c r="E20" s="196"/>
      <c r="F20" s="12"/>
      <c r="G20" s="13"/>
    </row>
    <row r="21" spans="1:7" ht="16.5" thickBot="1">
      <c r="A21" s="7">
        <v>18</v>
      </c>
      <c r="B21" s="8" t="s">
        <v>71</v>
      </c>
      <c r="C21" s="8" t="s">
        <v>67</v>
      </c>
      <c r="D21" s="9">
        <v>511</v>
      </c>
      <c r="E21" s="197"/>
      <c r="F21" s="198"/>
      <c r="G21" s="199"/>
    </row>
  </sheetData>
  <sheetProtection/>
  <mergeCells count="3">
    <mergeCell ref="A1:G1"/>
    <mergeCell ref="A2:B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Kercza Mária</dc:creator>
  <cp:keywords/>
  <dc:description/>
  <cp:lastModifiedBy>Tasi Timi</cp:lastModifiedBy>
  <cp:lastPrinted>2013-05-22T06:11:11Z</cp:lastPrinted>
  <dcterms:created xsi:type="dcterms:W3CDTF">2009-04-01T08:34:04Z</dcterms:created>
  <dcterms:modified xsi:type="dcterms:W3CDTF">2013-05-22T06:11:36Z</dcterms:modified>
  <cp:category/>
  <cp:version/>
  <cp:contentType/>
  <cp:contentStatus/>
</cp:coreProperties>
</file>